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10\Documents\Situations des données à publier dans le nouveau site\"/>
    </mc:Choice>
  </mc:AlternateContent>
  <bookViews>
    <workbookView xWindow="0" yWindow="0" windowWidth="28800" windowHeight="13320"/>
  </bookViews>
  <sheets>
    <sheet name="PIB RDC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BO">#REF!</definedName>
    <definedName name="\BOF">#REF!</definedName>
    <definedName name="\BOF1">#REF!</definedName>
    <definedName name="\BOPF1">#REF!</definedName>
    <definedName name="\E">#REF!</definedName>
    <definedName name="\P">#REF!</definedName>
    <definedName name="_1981">#REF!</definedName>
    <definedName name="_1982">#REF!</definedName>
    <definedName name="_1983">#REF!</definedName>
    <definedName name="_1984">#REF!</definedName>
    <definedName name="_1985">#REF!</definedName>
    <definedName name="_1986">#REF!</definedName>
    <definedName name="_1987">#REF!</definedName>
    <definedName name="_1988">#REF!</definedName>
    <definedName name="_1989">#REF!</definedName>
    <definedName name="_1990">#REF!</definedName>
    <definedName name="_1991">#REF!</definedName>
    <definedName name="_1992">#REF!</definedName>
    <definedName name="_1993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2000">#REF!</definedName>
    <definedName name="_2001">#REF!</definedName>
    <definedName name="_2002">#REF!</definedName>
    <definedName name="_2003">#REF!</definedName>
    <definedName name="_Fill" hidden="1">#REF!</definedName>
    <definedName name="_Order1" hidden="1">0</definedName>
    <definedName name="_Sort" hidden="1">#REF!</definedName>
    <definedName name="ALL">[4]A:Main!$A$1:$CC$2028</definedName>
    <definedName name="AMB">#REF!</definedName>
    <definedName name="asd">#REF!</definedName>
    <definedName name="AVOIRS___ENGAGEMENTS_______TOTAL_ENGAGEMENTS">[5]BNCCLE!$A$1258:$B$1259</definedName>
    <definedName name="B_to_C">[6]T1!#REF!</definedName>
    <definedName name="B2C">[6]T1!#REF!</definedName>
    <definedName name="BASEYEAR">#REF!</definedName>
    <definedName name="BCA">#REF!</definedName>
    <definedName name="BEA">#REF!</definedName>
    <definedName name="BEABA">#REF!</definedName>
    <definedName name="BEABI">#REF!</definedName>
    <definedName name="BEAMU">#REF!</definedName>
    <definedName name="BEO">#REF!</definedName>
    <definedName name="BER">#REF!</definedName>
    <definedName name="BERBA">#REF!</definedName>
    <definedName name="BERBI">#REF!</definedName>
    <definedName name="BF">#REF!</definedName>
    <definedName name="BFD">#REF!</definedName>
    <definedName name="BFDI">#REF!</definedName>
    <definedName name="BFL_C_G">#REF!</definedName>
    <definedName name="BFL_C_P">#REF!</definedName>
    <definedName name="BFL_CBA">#REF!</definedName>
    <definedName name="BFL_CBI">#REF!</definedName>
    <definedName name="BFL_CMU">#REF!</definedName>
    <definedName name="BFL_D_G">#REF!</definedName>
    <definedName name="BFL_D_P">#REF!</definedName>
    <definedName name="BFL_DBA">#REF!</definedName>
    <definedName name="BFL_DBI">#REF!</definedName>
    <definedName name="BFL_DF">#REF!</definedName>
    <definedName name="BFL_DMU">#REF!</definedName>
    <definedName name="BFLB_DF">#REF!</definedName>
    <definedName name="BFLRES">#REF!</definedName>
    <definedName name="BFO_S">#REF!</definedName>
    <definedName name="BFOTH">#REF!</definedName>
    <definedName name="BFPA">#REF!</definedName>
    <definedName name="BFPL">#REF!</definedName>
    <definedName name="BFRA">#REF!</definedName>
    <definedName name="BFUND">#REF!</definedName>
    <definedName name="BK">#REF!</definedName>
    <definedName name="BKF">#REF!</definedName>
    <definedName name="BKFBA">#REF!</definedName>
    <definedName name="BKFBI">#REF!</definedName>
    <definedName name="BKFMU">#REF!</definedName>
    <definedName name="BMG">#REF!</definedName>
    <definedName name="BMI">#REF!</definedName>
    <definedName name="BMII_G">#REF!</definedName>
    <definedName name="BMII_P">#REF!</definedName>
    <definedName name="BMIIBA">#REF!</definedName>
    <definedName name="BMIIBI">#REF!</definedName>
    <definedName name="BMIIMU">#REF!</definedName>
    <definedName name="BMS">#REF!</definedName>
    <definedName name="BNEO">#REF!</definedName>
    <definedName name="BO">#REF!</definedName>
    <definedName name="BOF">#REF!</definedName>
    <definedName name="BOP">#REF!</definedName>
    <definedName name="BOP2CAD">[4]Main!#REF!</definedName>
    <definedName name="BOPF">#REF!</definedName>
    <definedName name="BOPSDR">#REF!</definedName>
    <definedName name="BTRG">#REF!</definedName>
    <definedName name="BTRP">#REF!</definedName>
    <definedName name="BXG">#REF!</definedName>
    <definedName name="BXI">#REF!</definedName>
    <definedName name="BXS">#REF!</definedName>
    <definedName name="CAD2BOP">[4]Main!#REF!</definedName>
    <definedName name="ccc">#REF!</definedName>
    <definedName name="cfg">#REF!</definedName>
    <definedName name="COUNT">#REF!</definedName>
    <definedName name="Cwvu.Print." hidden="1">[7]Indic!$A$109:$IV$109,[7]Indic!$A$196:$IV$197,[7]Indic!$A$208:$IV$209,[7]Indic!$A$217:$IV$218</definedName>
    <definedName name="D_G">#REF!</definedName>
    <definedName name="D_P">#REF!</definedName>
    <definedName name="D_S">#REF!</definedName>
    <definedName name="DA">#REF!</definedName>
    <definedName name="DABA">#REF!</definedName>
    <definedName name="DABI">#REF!</definedName>
    <definedName name="DAMU">#REF!</definedName>
    <definedName name="dates">#REF!</definedName>
    <definedName name="DBA">#REF!</definedName>
    <definedName name="DBI">#REF!</definedName>
    <definedName name="DDR">#REF!</definedName>
    <definedName name="DDRBA">#REF!</definedName>
    <definedName name="de">#REF!</definedName>
    <definedName name="derf">#REF!</definedName>
    <definedName name="det">#REF!</definedName>
    <definedName name="DMU">#REF!</definedName>
    <definedName name="drrfhj">#REF!</definedName>
    <definedName name="DS">[4]Main!#REF!</definedName>
    <definedName name="dummy">#REF!</definedName>
    <definedName name="ENDA">#REF!</definedName>
    <definedName name="ENDA_PR">#REF!</definedName>
    <definedName name="ENDE">#REF!</definedName>
    <definedName name="EXR_UPDATE">#REF!</definedName>
    <definedName name="_EXR1">#REF!</definedName>
    <definedName name="_EXR2">#REF!</definedName>
    <definedName name="_EXR3">#REF!</definedName>
    <definedName name="fi">#REF!</definedName>
    <definedName name="FIDR">#REF!</definedName>
    <definedName name="FIN">#REF!</definedName>
    <definedName name="FISC">#REF!</definedName>
    <definedName name="FISC_">[7]Main!#REF!</definedName>
    <definedName name="FLOWS">#REF!</definedName>
    <definedName name="FMB">#REF!</definedName>
    <definedName name="fre">#REF!</definedName>
    <definedName name="frt">#REF!</definedName>
    <definedName name="FTRINDIC">#REF!</definedName>
    <definedName name="GCEC">#REF!</definedName>
    <definedName name="GCED">#REF!</definedName>
    <definedName name="GCEE">#REF!</definedName>
    <definedName name="GCEEP">#REF!</definedName>
    <definedName name="GCEES">#REF!</definedName>
    <definedName name="GCEG">#REF!</definedName>
    <definedName name="GCEH">#REF!</definedName>
    <definedName name="GCEHP">#REF!</definedName>
    <definedName name="GCEI_D">#REF!</definedName>
    <definedName name="GCEI_F">#REF!</definedName>
    <definedName name="GCENL">#REF!</definedName>
    <definedName name="GCEO">#REF!</definedName>
    <definedName name="GCESWH">#REF!</definedName>
    <definedName name="GCEW">#REF!</definedName>
    <definedName name="GCG">#REF!</definedName>
    <definedName name="GCGC">#REF!</definedName>
    <definedName name="GCRG">#REF!</definedName>
    <definedName name="GGEC">#REF!</definedName>
    <definedName name="GGENL">#REF!</definedName>
    <definedName name="GGRG">#REF!</definedName>
    <definedName name="ghy">#REF!</definedName>
    <definedName name="hh">'[9]30_BOP'!#REF!</definedName>
    <definedName name="HIPCDATA">#REF!</definedName>
    <definedName name="I._EVOLUTION_DES_PRIX_ABSOLUS_MOYENS_DE_DETAIL_A_KINSHASA">#REF!</definedName>
    <definedName name="II._PRIX_INTERIEURS">#REF!</definedName>
    <definedName name="III._Calcul_Indice_Simple">#REF!</definedName>
    <definedName name="III._INDICE_SIMPLE">#REF!</definedName>
    <definedName name="IMPORTS">[4]Main!#REF!</definedName>
    <definedName name="INBP">#REF!</definedName>
    <definedName name="INBS">#REF!</definedName>
    <definedName name="INCPI">#REF!</definedName>
    <definedName name="INDS1">#REF!</definedName>
    <definedName name="INEXR">#REF!</definedName>
    <definedName name="INFISC1">#REF!</definedName>
    <definedName name="INFISC2">#REF!</definedName>
    <definedName name="info">#REF!</definedName>
    <definedName name="infonotes">#REF!</definedName>
    <definedName name="INMN">#REF!</definedName>
    <definedName name="INPROJ">#REF!</definedName>
    <definedName name="INTM">#REF!</definedName>
    <definedName name="INTX">#REF!</definedName>
    <definedName name="j">'[9]30_BOP'!#REF!</definedName>
    <definedName name="kjh">#REF!</definedName>
    <definedName name="LE">#REF!</definedName>
    <definedName name="LEGC">#REF!</definedName>
    <definedName name="lo">#REF!</definedName>
    <definedName name="loi">'[9]34_EXDO'!#REF!</definedName>
    <definedName name="LP">#REF!</definedName>
    <definedName name="LUR">#REF!</definedName>
    <definedName name="M">[4]Main!#REF!</definedName>
    <definedName name="mif">#REF!</definedName>
    <definedName name="MNDATES">#REF!</definedName>
    <definedName name="MONY">#REF!</definedName>
    <definedName name="mpo">#REF!</definedName>
    <definedName name="mv">#REF!</definedName>
    <definedName name="NA_">[7]Main!#REF!</definedName>
    <definedName name="NAMES">#REF!</definedName>
    <definedName name="NCG">#REF!</definedName>
    <definedName name="NCG_R">#REF!</definedName>
    <definedName name="NCP">#REF!</definedName>
    <definedName name="NCP_R">#REF!</definedName>
    <definedName name="NFI">#REF!</definedName>
    <definedName name="NFI_R">#REF!</definedName>
    <definedName name="NFIP">#REF!</definedName>
    <definedName name="NGDP">#REF!</definedName>
    <definedName name="NGDP_R">#REF!</definedName>
    <definedName name="NGNI">#REF!</definedName>
    <definedName name="NGPXO">#REF!</definedName>
    <definedName name="NGPXO_R">#REF!</definedName>
    <definedName name="nhgt">#REF!</definedName>
    <definedName name="NINV">#REF!</definedName>
    <definedName name="NINV_R">#REF!</definedName>
    <definedName name="NM">#REF!</definedName>
    <definedName name="NM_R">#REF!</definedName>
    <definedName name="NMG">#REF!</definedName>
    <definedName name="NMG_R">#REF!</definedName>
    <definedName name="NNAMES">#REF!</definedName>
    <definedName name="NOTES">#REF!</definedName>
    <definedName name="NX">#REF!</definedName>
    <definedName name="NX_R">#REF!</definedName>
    <definedName name="NXG">#REF!</definedName>
    <definedName name="NXG_R">#REF!</definedName>
    <definedName name="OTHER_FLOWS">[11]Main:Kin!$A$12:$S$642</definedName>
    <definedName name="OUTBP">#REF!</definedName>
    <definedName name="OUTBS">#REF!</definedName>
    <definedName name="OUTBS1">#REF!</definedName>
    <definedName name="OUTCPI">#REF!</definedName>
    <definedName name="OUTDS1">#REF!</definedName>
    <definedName name="OUTEXR">#REF!</definedName>
    <definedName name="OUTFISC">#REF!</definedName>
    <definedName name="OUTIMF">#REF!</definedName>
    <definedName name="OUTMN">#REF!</definedName>
    <definedName name="OUTTI">#REF!</definedName>
    <definedName name="OUTTM">#REF!</definedName>
    <definedName name="OUTTX">#REF!</definedName>
    <definedName name="PCPI">#REF!</definedName>
    <definedName name="PCPIE">#REF!</definedName>
    <definedName name="PRIX">#REF!</definedName>
    <definedName name="qcv">#REF!</definedName>
    <definedName name="QUOTA">[7]AMB!#REF!</definedName>
    <definedName name="red">#REF!</definedName>
    <definedName name="RES_">[4]Main!#REF!</definedName>
    <definedName name="RES_SDR">#REF!</definedName>
    <definedName name="RNGNM">#REF!</definedName>
    <definedName name="S">[4]Main!#REF!</definedName>
    <definedName name="SECIND">#REF!</definedName>
    <definedName name="simfmi">#REF!</definedName>
    <definedName name="simon">#REF!</definedName>
    <definedName name="simonitfmi">#REF!</definedName>
    <definedName name="simonitfmi1">#REF!</definedName>
    <definedName name="TAB">#REF!</definedName>
    <definedName name="_TAB30">#REF!</definedName>
    <definedName name="TAB30_33">#REF!</definedName>
    <definedName name="_TAB31">#REF!</definedName>
    <definedName name="_TAB32">#REF!</definedName>
    <definedName name="_TAB33">#REF!</definedName>
    <definedName name="_TAB34">#REF!</definedName>
    <definedName name="TAB34_37">#REF!</definedName>
    <definedName name="_TAB35">#REF!</definedName>
    <definedName name="_TAB36">#REF!</definedName>
    <definedName name="_TAB37">#REF!</definedName>
    <definedName name="_TAB38">#REF!</definedName>
    <definedName name="_TAB39">#REF!</definedName>
    <definedName name="TABLE2">#REF!</definedName>
    <definedName name="TDATE">#REF!</definedName>
    <definedName name="TMG_D">#REF!</definedName>
    <definedName name="TMGO">#REF!</definedName>
    <definedName name="TNAME">#REF!</definedName>
    <definedName name="TT">[4]Main!#REF!</definedName>
    <definedName name="TXG_D">#REF!</definedName>
    <definedName name="TXGO">#REF!</definedName>
    <definedName name="VERIFICATION__AVOIRS___ENGAGEMENTS">[5]BDDCLE!$A$919</definedName>
    <definedName name="vgh">#REF!</definedName>
    <definedName name="WEIGHTS">#REF!</definedName>
    <definedName name="WEO">#REF!</definedName>
    <definedName name="WEOD">#REF!</definedName>
    <definedName name="weodata">#REF!</definedName>
    <definedName name="X">[4]Main!#REF!</definedName>
    <definedName name="_xlnm.Print_Area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D4" i="1"/>
  <c r="H4" i="1"/>
  <c r="C5" i="1"/>
  <c r="D5" i="1"/>
  <c r="H5" i="1"/>
  <c r="I5" i="1"/>
  <c r="C6" i="1"/>
  <c r="D6" i="1"/>
  <c r="H6" i="1"/>
  <c r="I6" i="1"/>
  <c r="C7" i="1"/>
  <c r="D7" i="1"/>
  <c r="H7" i="1"/>
  <c r="I7" i="1"/>
  <c r="C8" i="1"/>
  <c r="D8" i="1"/>
  <c r="H8" i="1"/>
  <c r="I8" i="1"/>
  <c r="C9" i="1"/>
  <c r="D9" i="1"/>
  <c r="H9" i="1"/>
  <c r="I9" i="1"/>
  <c r="C10" i="1"/>
  <c r="D10" i="1"/>
  <c r="H10" i="1"/>
  <c r="I10" i="1"/>
  <c r="C11" i="1"/>
  <c r="D11" i="1"/>
  <c r="H11" i="1"/>
  <c r="I11" i="1"/>
  <c r="C12" i="1"/>
  <c r="D12" i="1"/>
  <c r="H12" i="1"/>
  <c r="I12" i="1"/>
  <c r="C13" i="1"/>
  <c r="D13" i="1"/>
  <c r="H13" i="1"/>
  <c r="I13" i="1"/>
  <c r="C14" i="1"/>
  <c r="D14" i="1"/>
  <c r="H14" i="1"/>
  <c r="I14" i="1"/>
  <c r="C15" i="1"/>
  <c r="D15" i="1"/>
  <c r="H15" i="1"/>
  <c r="I15" i="1"/>
  <c r="C16" i="1"/>
  <c r="D16" i="1"/>
  <c r="H16" i="1"/>
  <c r="I16" i="1"/>
  <c r="C17" i="1"/>
  <c r="D17" i="1"/>
  <c r="H17" i="1"/>
  <c r="I17" i="1"/>
  <c r="C18" i="1"/>
  <c r="D18" i="1"/>
  <c r="H18" i="1"/>
  <c r="I18" i="1"/>
  <c r="C19" i="1"/>
  <c r="D19" i="1"/>
  <c r="H19" i="1"/>
  <c r="I19" i="1"/>
  <c r="C20" i="1"/>
  <c r="D20" i="1"/>
  <c r="H20" i="1"/>
  <c r="I20" i="1"/>
  <c r="C21" i="1"/>
  <c r="D21" i="1"/>
  <c r="H21" i="1"/>
  <c r="I21" i="1"/>
  <c r="C22" i="1"/>
  <c r="D22" i="1"/>
  <c r="H22" i="1"/>
  <c r="I22" i="1"/>
  <c r="C23" i="1"/>
  <c r="D23" i="1"/>
  <c r="H23" i="1"/>
  <c r="I23" i="1"/>
  <c r="C24" i="1"/>
  <c r="D24" i="1"/>
  <c r="H24" i="1"/>
  <c r="I24" i="1"/>
  <c r="C25" i="1"/>
  <c r="D25" i="1"/>
  <c r="H25" i="1"/>
  <c r="I25" i="1"/>
  <c r="C26" i="1"/>
  <c r="D26" i="1"/>
  <c r="H26" i="1"/>
  <c r="I26" i="1"/>
  <c r="C27" i="1"/>
  <c r="D27" i="1"/>
  <c r="H27" i="1"/>
  <c r="I27" i="1"/>
  <c r="C28" i="1"/>
  <c r="D28" i="1"/>
  <c r="H28" i="1"/>
  <c r="I28" i="1"/>
  <c r="C29" i="1"/>
  <c r="D29" i="1"/>
  <c r="H29" i="1"/>
  <c r="I29" i="1"/>
  <c r="C30" i="1"/>
  <c r="D30" i="1"/>
  <c r="H30" i="1"/>
  <c r="I30" i="1"/>
  <c r="C31" i="1"/>
  <c r="D31" i="1"/>
  <c r="H31" i="1"/>
  <c r="I31" i="1"/>
  <c r="C32" i="1"/>
  <c r="D32" i="1"/>
  <c r="H32" i="1"/>
  <c r="I32" i="1"/>
  <c r="C33" i="1"/>
  <c r="D33" i="1"/>
  <c r="H33" i="1"/>
  <c r="I33" i="1"/>
  <c r="C34" i="1"/>
  <c r="D34" i="1"/>
  <c r="H34" i="1"/>
  <c r="I34" i="1"/>
  <c r="C35" i="1"/>
  <c r="D35" i="1"/>
  <c r="H35" i="1"/>
  <c r="I35" i="1"/>
  <c r="C36" i="1"/>
  <c r="D36" i="1"/>
  <c r="H36" i="1"/>
  <c r="I36" i="1"/>
  <c r="C37" i="1"/>
  <c r="D37" i="1"/>
  <c r="H37" i="1"/>
  <c r="I37" i="1"/>
  <c r="C38" i="1"/>
  <c r="D38" i="1"/>
  <c r="H38" i="1"/>
  <c r="I38" i="1"/>
  <c r="C39" i="1"/>
  <c r="D39" i="1"/>
  <c r="H39" i="1"/>
  <c r="I39" i="1"/>
  <c r="C40" i="1"/>
  <c r="D40" i="1"/>
  <c r="H40" i="1"/>
  <c r="I40" i="1"/>
  <c r="C41" i="1"/>
  <c r="D41" i="1"/>
  <c r="H41" i="1"/>
  <c r="I41" i="1"/>
  <c r="C42" i="1"/>
  <c r="D42" i="1"/>
  <c r="H42" i="1"/>
  <c r="I42" i="1"/>
  <c r="C43" i="1"/>
  <c r="D43" i="1"/>
  <c r="H43" i="1"/>
  <c r="I43" i="1"/>
  <c r="C44" i="1"/>
  <c r="D44" i="1"/>
  <c r="H44" i="1"/>
  <c r="I44" i="1"/>
  <c r="C45" i="1"/>
  <c r="D45" i="1"/>
  <c r="H45" i="1"/>
  <c r="I45" i="1"/>
  <c r="C46" i="1"/>
  <c r="D46" i="1"/>
  <c r="H46" i="1"/>
  <c r="I46" i="1"/>
  <c r="C47" i="1"/>
  <c r="D47" i="1"/>
  <c r="H47" i="1"/>
  <c r="I47" i="1"/>
  <c r="C48" i="1"/>
  <c r="D48" i="1"/>
  <c r="H48" i="1"/>
  <c r="I48" i="1"/>
  <c r="C49" i="1"/>
  <c r="D49" i="1"/>
  <c r="H49" i="1"/>
  <c r="I49" i="1"/>
  <c r="C50" i="1"/>
  <c r="D50" i="1"/>
  <c r="H50" i="1"/>
  <c r="I50" i="1"/>
  <c r="C51" i="1"/>
  <c r="C52" i="1" s="1"/>
  <c r="D51" i="1"/>
  <c r="H51" i="1"/>
  <c r="I51" i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H52" i="1"/>
  <c r="I52" i="1"/>
  <c r="H53" i="1"/>
  <c r="I53" i="1" s="1"/>
  <c r="H54" i="1"/>
  <c r="I54" i="1"/>
  <c r="H55" i="1"/>
  <c r="I55" i="1" s="1"/>
  <c r="H56" i="1"/>
  <c r="I56" i="1"/>
  <c r="H57" i="1"/>
  <c r="I57" i="1" s="1"/>
  <c r="H58" i="1"/>
  <c r="I58" i="1"/>
  <c r="H59" i="1"/>
  <c r="I59" i="1" s="1"/>
  <c r="H60" i="1"/>
  <c r="I60" i="1"/>
  <c r="H61" i="1"/>
  <c r="I61" i="1" s="1"/>
  <c r="H62" i="1"/>
  <c r="I62" i="1"/>
  <c r="H63" i="1"/>
  <c r="I63" i="1" s="1"/>
  <c r="H64" i="1"/>
  <c r="I64" i="1"/>
  <c r="I4" i="1" l="1"/>
</calcChain>
</file>

<file path=xl/sharedStrings.xml><?xml version="1.0" encoding="utf-8"?>
<sst xmlns="http://schemas.openxmlformats.org/spreadsheetml/2006/main" count="66" uniqueCount="64">
  <si>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</si>
  <si>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</si>
  <si>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</si>
  <si>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</si>
  <si>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</si>
  <si>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</si>
  <si>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</si>
  <si>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</si>
  <si>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</si>
  <si>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</si>
  <si>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</si>
  <si>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</si>
  <si>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</si>
  <si>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</si>
  <si>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</si>
  <si>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</si>
  <si>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</si>
  <si>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</si>
  <si>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</si>
  <si>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</si>
  <si>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</si>
  <si>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</si>
  <si>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</si>
  <si>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</si>
  <si>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</si>
  <si>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</si>
  <si>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</si>
  <si>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</si>
  <si>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</si>
  <si>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</si>
  <si>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</si>
  <si>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</si>
  <si>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</si>
  <si>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</si>
  <si>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</si>
  <si>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</si>
  <si>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</si>
  <si>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</si>
  <si>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</si>
  <si>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</si>
  <si>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</si>
  <si>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</si>
  <si>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</si>
  <si>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</si>
  <si>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</si>
  <si>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</si>
  <si>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</si>
  <si>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</si>
  <si>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</si>
  <si>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(en CDF aux prix de 2000)</t>
  </si>
  <si>
    <t>(en USD)</t>
  </si>
  <si>
    <t>(en millions d'habitants)</t>
  </si>
  <si>
    <t>(en millions de USD)</t>
  </si>
  <si>
    <t>(en millions de CDF)</t>
  </si>
  <si>
    <t>(en %)</t>
  </si>
  <si>
    <t>(en millions de USD de 2000)</t>
  </si>
  <si>
    <t>(en millions de CDF aux prix de 2000)</t>
  </si>
  <si>
    <t>PIB réel/habitant</t>
  </si>
  <si>
    <t>PIB/habitant</t>
  </si>
  <si>
    <t xml:space="preserve">Population </t>
  </si>
  <si>
    <t>PIB courant</t>
  </si>
  <si>
    <t>Taux de croissance du PIB</t>
  </si>
  <si>
    <t>PIB CONSTANT</t>
  </si>
  <si>
    <t>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</si>
</sst>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\d/\y\y"/>
    <numFmt numFmtId="165" formatCode="#,##0.0"/>
    <numFmt numFmtId="166" formatCode="#,##0.000000000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Font="1" applyFill="1"/>
    <xf numFmtId="4" fontId="0" fillId="0" borderId="0" xfId="0" applyNumberFormat="1"/>
    <xf numFmtId="4" fontId="0" fillId="0" borderId="0" xfId="1" applyNumberFormat="1" applyFont="1"/>
    <xf numFmtId="2" fontId="0" fillId="0" borderId="0" xfId="0" applyNumberFormat="1"/>
    <xf numFmtId="4" fontId="0" fillId="2" borderId="0" xfId="0" applyNumberFormat="1" applyFill="1"/>
    <xf numFmtId="0" fontId="0" fillId="0" borderId="0" xfId="0" applyAlignment="1">
      <alignment horizontal="right"/>
    </xf>
    <xf numFmtId="4" fontId="0" fillId="0" borderId="0" xfId="1" applyNumberFormat="1" applyFont="1" applyFill="1"/>
    <xf numFmtId="165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905516\Documents\Bavon's%20most%20used%20files\S&#233;ries%20longues\Statistiques%20de%20Relations%20ext&#233;rieures\Divers\WINDOWS\Bureau\Porte-documents\simonit%20-mission%20programmation%20FM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905516\Documents\Bavon's%20most%20used%20files\S&#233;ries%20longues\Documents%20and%20Settings\Utilisateur\My%20Documents\Comptes%20nationaux%202007\PIB_aux_prix_constants_de_2000_entre_1959_et_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COD/Main/CDD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905516\Documents\Bavon's%20most%20used%20files\S&#233;ries%20longues\WIN\Temporary%20Internet%20Files\OLK8385\October%20mission\Preliminary-targ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905516\Documents\Bavon's%20most%20used%20files\S&#233;ries%20longues\WINDOWS\Bureau\Porte-documents\simonit%20-mission%20programmation%20FM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905516\Documents\Bavon's%20most%20used%20files\S&#233;ries%20longues\Documents%20and%20Settings\Utilisateur\My%20Documents\SADC\Emplois_statistics_DR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COD/MAY%202001-MISSION/Cdbop-12-SE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Bureau\Situation%20mon&#233;taire\RAPPORT%20ANNUEL%2089-98-PRG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905516\Documents\Bavon's%20most%20used%20files\S&#233;ries%20longues\Statistiques%20de%20Relations%20ext&#233;rieures\Divers\WIN\Temporary%20Internet%20Files\OLK63\CD-BOP-v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COD/Main/CDC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905516\Documents\Bavon's%20most%20used%20files\S&#233;ries%20longues\WIN\Temporary%20Internet%20Files\OLKA141\Preliminary-targe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905516\Documents\Bavon's%20most%20used%20files\S&#233;ries%20longues\Statistiques%20de%20Relations%20ext&#233;rieures\Divers\WIN\Temporary%20Internet%20Files\OLKB3B5\RED200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MI 1"/>
      <sheetName val="FMI 2"/>
    </sheetNames>
    <sheetDataSet>
      <sheetData sheetId="0" refreshError="1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-I-6 2005"/>
      <sheetName val="Txcr sectoriel"/>
      <sheetName val="VA sectorielle"/>
      <sheetName val="RA-I-6 2005 (3)"/>
      <sheetName val="VA type d'industrie"/>
      <sheetName val="VA secteur industriel"/>
      <sheetName val="VA secteur industriel (2)"/>
      <sheetName val="Contribution à la croissance"/>
      <sheetName val="RA-I-6 2005 (4)"/>
      <sheetName val="données source"/>
      <sheetName val="Graph1"/>
      <sheetName val="Feuil2"/>
      <sheetName val="Feuil3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Main"/>
      <sheetName val="PC"/>
      <sheetName val="Kin"/>
      <sheetName val="Gap"/>
      <sheetName val="SR"/>
      <sheetName val="DSA"/>
      <sheetName val="PDR"/>
      <sheetName val="NPV"/>
      <sheetName val="Table 1"/>
      <sheetName val="Figure 6 NPV"/>
      <sheetName val="NEW-IDA"/>
      <sheetName val="Table_1"/>
      <sheetName val="Figure_6_NPV"/>
      <sheetName val="Table_11"/>
      <sheetName val="Figure_6_NPV1"/>
      <sheetName val="2.3. Recap DGRAD"/>
    </sheetNames>
    <sheetDataSet>
      <sheetData sheetId="0" refreshError="1"/>
      <sheetData sheetId="1" refreshError="1">
        <row r="12">
          <cell r="B12" t="str">
            <v xml:space="preserve">  Check  Row  # 1311</v>
          </cell>
          <cell r="D12">
            <v>1984</v>
          </cell>
          <cell r="E12">
            <v>1985</v>
          </cell>
          <cell r="F12">
            <v>1986</v>
          </cell>
          <cell r="G12">
            <v>1987</v>
          </cell>
          <cell r="H12">
            <v>1988</v>
          </cell>
          <cell r="I12">
            <v>1989</v>
          </cell>
          <cell r="J12">
            <v>1990</v>
          </cell>
          <cell r="K12">
            <v>1991</v>
          </cell>
          <cell r="L12">
            <v>1992</v>
          </cell>
          <cell r="M12">
            <v>1993</v>
          </cell>
          <cell r="N12">
            <v>1994</v>
          </cell>
          <cell r="O12">
            <v>1995</v>
          </cell>
          <cell r="P12">
            <v>1996</v>
          </cell>
          <cell r="Q12">
            <v>1997</v>
          </cell>
          <cell r="R12">
            <v>1998</v>
          </cell>
          <cell r="S12">
            <v>1999</v>
          </cell>
        </row>
        <row r="16">
          <cell r="B16" t="str">
            <v>(1)  Basic assumptions</v>
          </cell>
        </row>
        <row r="18">
          <cell r="B18" t="str">
            <v>US$/SDR period average</v>
          </cell>
          <cell r="D18">
            <v>1.02501</v>
          </cell>
          <cell r="E18">
            <v>1.0153399999999999</v>
          </cell>
          <cell r="F18">
            <v>1.17317</v>
          </cell>
          <cell r="G18">
            <v>1.29308</v>
          </cell>
          <cell r="H18">
            <v>1.34392</v>
          </cell>
          <cell r="I18">
            <v>1.28176</v>
          </cell>
          <cell r="J18">
            <v>1.3567400000000001</v>
          </cell>
          <cell r="K18">
            <v>1.36816</v>
          </cell>
          <cell r="L18">
            <v>1.4083714124011315</v>
          </cell>
          <cell r="M18">
            <v>1.396336015525705</v>
          </cell>
          <cell r="N18">
            <v>1.4317001136760554</v>
          </cell>
          <cell r="O18">
            <v>1.5169463703024828</v>
          </cell>
          <cell r="P18">
            <v>1.4517604564649238</v>
          </cell>
          <cell r="Q18">
            <v>1.3760205607320271</v>
          </cell>
          <cell r="R18">
            <v>1.3564401943863644</v>
          </cell>
          <cell r="S18">
            <v>1.3673157631539994</v>
          </cell>
        </row>
        <row r="19">
          <cell r="B19" t="str">
            <v>US$/SDR end of period</v>
          </cell>
          <cell r="D19">
            <v>0.98021000000000003</v>
          </cell>
          <cell r="E19">
            <v>1.09842</v>
          </cell>
          <cell r="F19">
            <v>1.2232000000000001</v>
          </cell>
          <cell r="G19">
            <v>1.41866</v>
          </cell>
          <cell r="H19">
            <v>1.3456999999999999</v>
          </cell>
          <cell r="I19">
            <v>1.31416</v>
          </cell>
          <cell r="J19">
            <v>1.42266</v>
          </cell>
          <cell r="K19">
            <v>1.4304300000000001</v>
          </cell>
          <cell r="L19">
            <v>1.375005255473376</v>
          </cell>
          <cell r="M19">
            <v>1.3735999999999999</v>
          </cell>
          <cell r="N19">
            <v>1.4599</v>
          </cell>
          <cell r="O19">
            <v>1.4864999999999999</v>
          </cell>
          <cell r="P19">
            <v>1.4379999999999999</v>
          </cell>
          <cell r="Q19">
            <v>1.349250916826592</v>
          </cell>
          <cell r="R19">
            <v>1.4080245033561105</v>
          </cell>
          <cell r="S19">
            <v>1.3725141243931567</v>
          </cell>
        </row>
        <row r="20">
          <cell r="B20" t="str">
            <v>US$/SDR (OGEDEP rate, per. average)</v>
          </cell>
          <cell r="F20">
            <v>1.1739999999999999</v>
          </cell>
          <cell r="G20">
            <v>1.419</v>
          </cell>
          <cell r="H20">
            <v>1.419</v>
          </cell>
          <cell r="I20">
            <v>1.3419216317767</v>
          </cell>
          <cell r="J20">
            <v>1.23</v>
          </cell>
          <cell r="K20">
            <v>1.3145</v>
          </cell>
          <cell r="L20">
            <v>1.3145</v>
          </cell>
          <cell r="M20">
            <v>1.4312</v>
          </cell>
          <cell r="N20">
            <v>1.4312</v>
          </cell>
          <cell r="O20">
            <v>1.4312</v>
          </cell>
          <cell r="P20">
            <v>1.4312</v>
          </cell>
          <cell r="Q20">
            <v>1.4312</v>
          </cell>
          <cell r="R20">
            <v>1.4312</v>
          </cell>
          <cell r="S20">
            <v>1.4312</v>
          </cell>
        </row>
        <row r="21">
          <cell r="B21" t="str">
            <v>Exports of goods &amp; nf serv. (SDR millions)</v>
          </cell>
          <cell r="D21">
            <v>917</v>
          </cell>
          <cell r="E21">
            <v>710.7</v>
          </cell>
          <cell r="F21">
            <v>277.40000000000009</v>
          </cell>
          <cell r="G21">
            <v>30.399999999999974</v>
          </cell>
          <cell r="H21">
            <v>632.70000000000005</v>
          </cell>
          <cell r="I21">
            <v>384.20000000000016</v>
          </cell>
          <cell r="J21">
            <v>433.19999999999976</v>
          </cell>
          <cell r="K21">
            <v>252.20000000000005</v>
          </cell>
          <cell r="L21">
            <v>220.80000000000015</v>
          </cell>
          <cell r="M21">
            <v>379.2000000000001</v>
          </cell>
          <cell r="N21">
            <v>411.19999999999993</v>
          </cell>
          <cell r="O21">
            <v>199.77812727122588</v>
          </cell>
          <cell r="P21">
            <v>171.6752795882058</v>
          </cell>
          <cell r="Q21">
            <v>45.341865625041102</v>
          </cell>
          <cell r="R21">
            <v>-34.756062187447903</v>
          </cell>
          <cell r="S21">
            <v>-124.42168818773503</v>
          </cell>
        </row>
        <row r="22">
          <cell r="B22" t="str">
            <v>Exports of goods &amp; nf serv. (US$ millions)</v>
          </cell>
          <cell r="D22">
            <v>939.93416999999999</v>
          </cell>
          <cell r="E22">
            <v>721.60213799999997</v>
          </cell>
          <cell r="F22">
            <v>325.43735800000013</v>
          </cell>
          <cell r="G22">
            <v>39.309631999999965</v>
          </cell>
          <cell r="H22">
            <v>850.29818399999999</v>
          </cell>
          <cell r="I22">
            <v>492.4521920000002</v>
          </cell>
          <cell r="J22">
            <v>587.73976799999969</v>
          </cell>
          <cell r="K22">
            <v>345.04995200000008</v>
          </cell>
          <cell r="L22">
            <v>310.96840785817005</v>
          </cell>
          <cell r="M22">
            <v>529.49061708734746</v>
          </cell>
          <cell r="N22">
            <v>588.71508674359393</v>
          </cell>
          <cell r="O22">
            <v>303.05270502991357</v>
          </cell>
          <cell r="P22">
            <v>249.23138225871708</v>
          </cell>
          <cell r="Q22">
            <v>62.391339362005283</v>
          </cell>
          <cell r="R22">
            <v>-47.144519749646406</v>
          </cell>
          <cell r="S22">
            <v>-170.12373553732186</v>
          </cell>
        </row>
        <row r="23">
          <cell r="B23" t="str">
            <v>Nominal GDP (SDR m)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 t="str">
            <v>Libor</v>
          </cell>
          <cell r="D24">
            <v>0.3980502821295</v>
          </cell>
          <cell r="E24">
            <v>0.50436484492519995</v>
          </cell>
          <cell r="F24">
            <v>0.57237158791370002</v>
          </cell>
          <cell r="G24">
            <v>0.54762399629559999</v>
          </cell>
          <cell r="H24">
            <v>0.49802863719359997</v>
          </cell>
          <cell r="I24">
            <v>0.48330479640160001</v>
          </cell>
          <cell r="J24">
            <v>0.37967653898019998</v>
          </cell>
          <cell r="K24">
            <v>0.13959294067040001</v>
          </cell>
          <cell r="L24">
            <v>0.27214173465910335</v>
          </cell>
          <cell r="M24">
            <v>0.16899854795907607</v>
          </cell>
          <cell r="N24">
            <v>0.13069635276120517</v>
          </cell>
          <cell r="O24">
            <v>0.1666638638123932</v>
          </cell>
          <cell r="P24">
            <v>0.13912371437390836</v>
          </cell>
          <cell r="Q24">
            <v>0.15692090313868412</v>
          </cell>
          <cell r="R24">
            <v>0.15142058543791703</v>
          </cell>
          <cell r="S24">
            <v>0.15815157588571446</v>
          </cell>
        </row>
        <row r="25">
          <cell r="B25" t="str">
            <v>SDR / US$, period average</v>
          </cell>
          <cell r="E25">
            <v>0.98489176039553261</v>
          </cell>
          <cell r="F25">
            <v>0.85239138402789016</v>
          </cell>
          <cell r="G25">
            <v>0.77334735669873478</v>
          </cell>
          <cell r="H25">
            <v>0.7440919102327519</v>
          </cell>
          <cell r="I25">
            <v>0.78017725627262513</v>
          </cell>
          <cell r="J25">
            <v>0.73706089597122515</v>
          </cell>
          <cell r="K25">
            <v>0.73090866565313994</v>
          </cell>
          <cell r="L25">
            <v>0.71003997325897195</v>
          </cell>
          <cell r="M25">
            <v>0.71615999937057495</v>
          </cell>
          <cell r="N25">
            <v>0.69847029447555498</v>
          </cell>
          <cell r="O25">
            <v>0.65921908617019698</v>
          </cell>
          <cell r="P25">
            <v>0.68881887197494496</v>
          </cell>
          <cell r="Q25">
            <v>0.72673332691192605</v>
          </cell>
          <cell r="R25">
            <v>0.73722380399704002</v>
          </cell>
          <cell r="S25">
            <v>0.73135995864868197</v>
          </cell>
        </row>
        <row r="27">
          <cell r="B27" t="str">
            <v>Interest on rescheduling</v>
          </cell>
        </row>
        <row r="28">
          <cell r="B28" t="str">
            <v xml:space="preserve">  London Club  (LIBOR)</v>
          </cell>
          <cell r="H28">
            <v>0.51802863719359993</v>
          </cell>
          <cell r="I28">
            <v>0.50330479640159997</v>
          </cell>
          <cell r="J28">
            <v>0.37967653898019998</v>
          </cell>
          <cell r="K28">
            <v>0.13959294067040001</v>
          </cell>
          <cell r="L28">
            <v>0.27214173465910335</v>
          </cell>
          <cell r="M28">
            <v>0.16899854795907607</v>
          </cell>
          <cell r="N28">
            <v>0.13069635276120517</v>
          </cell>
          <cell r="O28">
            <v>0.1666638638123932</v>
          </cell>
          <cell r="P28">
            <v>0.13912371437390836</v>
          </cell>
          <cell r="Q28">
            <v>0.15692090313868412</v>
          </cell>
          <cell r="R28">
            <v>0.15142058543791703</v>
          </cell>
          <cell r="S28">
            <v>0.15815157588571446</v>
          </cell>
        </row>
        <row r="29">
          <cell r="B29" t="str">
            <v xml:space="preserve">  Paris Club</v>
          </cell>
          <cell r="I29">
            <v>0.4723047964016</v>
          </cell>
          <cell r="J29">
            <v>0.36867653898019997</v>
          </cell>
        </row>
        <row r="30">
          <cell r="B30" t="str">
            <v xml:space="preserve">  Kinshasa Club  (LIBOR + 2%)</v>
          </cell>
          <cell r="H30">
            <v>0.51802863719359993</v>
          </cell>
          <cell r="I30">
            <v>0.50330479640159997</v>
          </cell>
          <cell r="J30">
            <v>0.3996765389802</v>
          </cell>
          <cell r="K30">
            <v>0.1595929406704</v>
          </cell>
          <cell r="L30">
            <v>0.29214173465910337</v>
          </cell>
          <cell r="M30">
            <v>0.18899854795907606</v>
          </cell>
          <cell r="N30">
            <v>0.15069635276120516</v>
          </cell>
          <cell r="O30">
            <v>0.18666386381239319</v>
          </cell>
          <cell r="P30">
            <v>0.15912371437390835</v>
          </cell>
          <cell r="Q30">
            <v>0.17692090313868411</v>
          </cell>
          <cell r="R30">
            <v>0.17142058543791702</v>
          </cell>
          <cell r="S30">
            <v>0.17815157588571445</v>
          </cell>
        </row>
        <row r="31">
          <cell r="B31" t="str">
            <v>Interest on new disbursements</v>
          </cell>
        </row>
        <row r="32">
          <cell r="B32" t="str">
            <v xml:space="preserve">  Paris Club</v>
          </cell>
          <cell r="H32">
            <v>0.05</v>
          </cell>
          <cell r="I32">
            <v>0.05</v>
          </cell>
          <cell r="J32">
            <v>0.05</v>
          </cell>
          <cell r="K32">
            <v>0.05</v>
          </cell>
          <cell r="L32">
            <v>0.05</v>
          </cell>
          <cell r="M32">
            <v>0.05</v>
          </cell>
          <cell r="N32">
            <v>0.05</v>
          </cell>
          <cell r="O32">
            <v>0.05</v>
          </cell>
          <cell r="P32">
            <v>0.05</v>
          </cell>
          <cell r="Q32">
            <v>0.05</v>
          </cell>
          <cell r="R32">
            <v>0.05</v>
          </cell>
          <cell r="S32">
            <v>0.05</v>
          </cell>
        </row>
        <row r="33">
          <cell r="B33" t="str">
            <v xml:space="preserve">  Multilaterals</v>
          </cell>
          <cell r="H33">
            <v>1.4999999999999999E-2</v>
          </cell>
          <cell r="I33">
            <v>1.4999999999999999E-2</v>
          </cell>
          <cell r="J33">
            <v>1.4999999999999999E-2</v>
          </cell>
          <cell r="K33">
            <v>1.4999999999999999E-2</v>
          </cell>
          <cell r="L33">
            <v>1.4999999999999999E-2</v>
          </cell>
          <cell r="M33">
            <v>1.4999999999999999E-2</v>
          </cell>
          <cell r="N33">
            <v>1.4999999999999999E-2</v>
          </cell>
          <cell r="O33">
            <v>1.4999999999999999E-2</v>
          </cell>
          <cell r="P33">
            <v>1.4999999999999999E-2</v>
          </cell>
          <cell r="Q33">
            <v>1.4999999999999999E-2</v>
          </cell>
          <cell r="R33">
            <v>1.4999999999999999E-2</v>
          </cell>
          <cell r="S33">
            <v>1.4999999999999999E-2</v>
          </cell>
        </row>
        <row r="34">
          <cell r="B34" t="str">
            <v xml:space="preserve">  World Bank</v>
          </cell>
          <cell r="H34">
            <v>7.4999999999999997E-3</v>
          </cell>
          <cell r="I34">
            <v>7.4999999999999997E-3</v>
          </cell>
          <cell r="J34">
            <v>7.4999999999999997E-3</v>
          </cell>
          <cell r="K34">
            <v>7.4999999999999997E-3</v>
          </cell>
          <cell r="L34">
            <v>7.4999999999999997E-3</v>
          </cell>
          <cell r="M34">
            <v>7.4999999999999997E-3</v>
          </cell>
          <cell r="N34">
            <v>7.4999999999999997E-3</v>
          </cell>
          <cell r="O34">
            <v>7.4999999999999997E-3</v>
          </cell>
          <cell r="P34">
            <v>7.4999999999999997E-3</v>
          </cell>
          <cell r="Q34">
            <v>7.4999999999999997E-3</v>
          </cell>
          <cell r="R34">
            <v>7.4999999999999997E-3</v>
          </cell>
          <cell r="S34">
            <v>7.4999999999999997E-3</v>
          </cell>
        </row>
        <row r="35">
          <cell r="B35" t="str">
            <v xml:space="preserve">  Other multilaterals</v>
          </cell>
          <cell r="H35">
            <v>0.04</v>
          </cell>
          <cell r="I35">
            <v>0.04</v>
          </cell>
          <cell r="J35">
            <v>0.04</v>
          </cell>
          <cell r="K35">
            <v>0.04</v>
          </cell>
          <cell r="L35">
            <v>0.04</v>
          </cell>
          <cell r="M35">
            <v>0.04</v>
          </cell>
          <cell r="N35">
            <v>0.04</v>
          </cell>
          <cell r="O35">
            <v>0.04</v>
          </cell>
          <cell r="P35">
            <v>0.04</v>
          </cell>
          <cell r="Q35">
            <v>0.04</v>
          </cell>
          <cell r="R35">
            <v>0.04</v>
          </cell>
          <cell r="S35">
            <v>0.04</v>
          </cell>
        </row>
        <row r="37">
          <cell r="B37" t="str">
            <v>(2)  Aid data  (SDR millions)</v>
          </cell>
        </row>
        <row r="38">
          <cell r="Q38" t="str">
            <v>NB All future prog. fin. put in gap fin.</v>
          </cell>
        </row>
        <row r="39">
          <cell r="B39" t="str">
            <v>Fund -- SAF disbursements</v>
          </cell>
          <cell r="D39">
            <v>0</v>
          </cell>
          <cell r="E39">
            <v>0</v>
          </cell>
          <cell r="F39">
            <v>0</v>
          </cell>
          <cell r="G39">
            <v>58.2</v>
          </cell>
          <cell r="H39">
            <v>0</v>
          </cell>
          <cell r="I39">
            <v>87.3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 t="str">
            <v>Fund -- Purchases</v>
          </cell>
          <cell r="D40">
            <v>158</v>
          </cell>
          <cell r="E40">
            <v>169</v>
          </cell>
          <cell r="F40">
            <v>80.599999999999994</v>
          </cell>
          <cell r="G40">
            <v>69.800000000000011</v>
          </cell>
          <cell r="H40">
            <v>0</v>
          </cell>
          <cell r="I40">
            <v>75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 t="str">
            <v>World Bank program loans</v>
          </cell>
          <cell r="F41">
            <v>0</v>
          </cell>
          <cell r="G41">
            <v>114.301129997142</v>
          </cell>
          <cell r="H41">
            <v>20.425322935889</v>
          </cell>
          <cell r="I41">
            <v>56.210017163364</v>
          </cell>
          <cell r="J41">
            <v>12.199481132075499</v>
          </cell>
          <cell r="K41">
            <v>0</v>
          </cell>
          <cell r="L41">
            <v>20</v>
          </cell>
          <cell r="M41">
            <v>10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 t="str">
            <v>World Bank project loans</v>
          </cell>
          <cell r="F42">
            <v>70.159284497444602</v>
          </cell>
          <cell r="G42">
            <v>19.4400901486887</v>
          </cell>
          <cell r="H42">
            <v>72.553425799154695</v>
          </cell>
          <cell r="I42">
            <v>63.855515681073499</v>
          </cell>
          <cell r="J42">
            <v>27.859669811320799</v>
          </cell>
          <cell r="K42">
            <v>56.177079878280715</v>
          </cell>
          <cell r="L42">
            <v>22.26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 t="str">
            <v>World Bank Gécamines</v>
          </cell>
          <cell r="F43">
            <v>0</v>
          </cell>
          <cell r="G43">
            <v>5.9</v>
          </cell>
          <cell r="H43">
            <v>7.4074349663670498</v>
          </cell>
          <cell r="I43">
            <v>13.0433765017944</v>
          </cell>
          <cell r="J43">
            <v>11.792419830188701</v>
          </cell>
          <cell r="K43">
            <v>30.012920121719283</v>
          </cell>
          <cell r="L43">
            <v>5.24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 t="str">
            <v>Other multi grants</v>
          </cell>
          <cell r="F44">
            <v>38.423000000000002</v>
          </cell>
          <cell r="G44">
            <v>25.578551249360402</v>
          </cell>
          <cell r="H44">
            <v>33.244538365378901</v>
          </cell>
          <cell r="I44">
            <v>56.470120143548101</v>
          </cell>
          <cell r="J44">
            <v>45.7230247641509</v>
          </cell>
          <cell r="K44">
            <v>1.2288504268506606</v>
          </cell>
          <cell r="L44">
            <v>1.4129795467853543</v>
          </cell>
          <cell r="M44">
            <v>6.2878847944736478</v>
          </cell>
          <cell r="N44">
            <v>1</v>
          </cell>
          <cell r="O44">
            <v>11.034831229589887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 t="str">
            <v>Other multi proj. loans (ex. Gécamines)</v>
          </cell>
          <cell r="F45">
            <v>78.379045996592893</v>
          </cell>
          <cell r="G45">
            <v>67.153847248320801</v>
          </cell>
          <cell r="H45">
            <v>118.436361959837</v>
          </cell>
          <cell r="I45">
            <v>56.348104228428802</v>
          </cell>
          <cell r="J45">
            <v>37.105689858490599</v>
          </cell>
          <cell r="K45">
            <v>28.478808034148045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 t="str">
            <v>Other multi prog. loans (ex. Gécamines)</v>
          </cell>
          <cell r="Q46">
            <v>0</v>
          </cell>
          <cell r="R46">
            <v>0</v>
          </cell>
          <cell r="S46">
            <v>0</v>
          </cell>
        </row>
        <row r="47">
          <cell r="B47" t="str">
            <v>Paris Club grants</v>
          </cell>
          <cell r="F47">
            <v>118.53</v>
          </cell>
          <cell r="G47">
            <v>144.84</v>
          </cell>
          <cell r="H47">
            <v>134.63999999999999</v>
          </cell>
          <cell r="I47">
            <v>158.97</v>
          </cell>
          <cell r="J47">
            <v>113.99</v>
          </cell>
          <cell r="K47">
            <v>73.120373348146416</v>
          </cell>
          <cell r="L47">
            <v>21.230195200443262</v>
          </cell>
          <cell r="M47">
            <v>12.203366389274597</v>
          </cell>
          <cell r="N47">
            <v>96.2</v>
          </cell>
          <cell r="O47">
            <v>224.4</v>
          </cell>
          <cell r="P47">
            <v>119.3</v>
          </cell>
          <cell r="Q47">
            <v>204.4</v>
          </cell>
          <cell r="R47">
            <v>135</v>
          </cell>
          <cell r="S47">
            <v>96.1</v>
          </cell>
        </row>
        <row r="48">
          <cell r="B48" t="str">
            <v>Paris Club loans</v>
          </cell>
          <cell r="F48">
            <v>86.736999999999995</v>
          </cell>
          <cell r="G48">
            <v>100.40016374749</v>
          </cell>
          <cell r="H48">
            <v>129.08283231144699</v>
          </cell>
          <cell r="I48">
            <v>109.707442658761</v>
          </cell>
          <cell r="J48">
            <v>76.315595518867894</v>
          </cell>
          <cell r="K48">
            <v>47.209423605426267</v>
          </cell>
          <cell r="L48">
            <v>0</v>
          </cell>
          <cell r="M48">
            <v>0</v>
          </cell>
          <cell r="N48">
            <v>1.117552471160888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 t="str">
            <v>Technical assistance 1/</v>
          </cell>
          <cell r="F49">
            <v>80.599999999999994</v>
          </cell>
          <cell r="G49">
            <v>92.788853047679794</v>
          </cell>
          <cell r="H49">
            <v>82.949133877016493</v>
          </cell>
          <cell r="I49">
            <v>76.992510532064301</v>
          </cell>
          <cell r="J49">
            <v>75.176886792419793</v>
          </cell>
          <cell r="K49">
            <v>57.673948953338787</v>
          </cell>
          <cell r="L49">
            <v>16.594909406854146</v>
          </cell>
          <cell r="M49">
            <v>0</v>
          </cell>
          <cell r="N49">
            <v>0</v>
          </cell>
          <cell r="O49">
            <v>3</v>
          </cell>
          <cell r="P49">
            <v>5</v>
          </cell>
          <cell r="Q49">
            <v>5</v>
          </cell>
          <cell r="R49">
            <v>15</v>
          </cell>
          <cell r="S49">
            <v>15</v>
          </cell>
        </row>
        <row r="50">
          <cell r="B50" t="str">
            <v xml:space="preserve"> 1/  Technical assistance is not reflected in any of the grants or loans by creditor below.</v>
          </cell>
        </row>
        <row r="54">
          <cell r="B54" t="str">
            <v>(3)  Possible gap financing (SDR millions)</v>
          </cell>
        </row>
        <row r="56">
          <cell r="B56" t="str">
            <v>BOP gap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 t="str">
            <v xml:space="preserve">   Fund drawings</v>
          </cell>
          <cell r="Q57">
            <v>0</v>
          </cell>
          <cell r="R57">
            <v>0</v>
          </cell>
          <cell r="S57">
            <v>0</v>
          </cell>
        </row>
        <row r="58">
          <cell r="B58" t="str">
            <v xml:space="preserve">   Mutilateral creditors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 t="str">
            <v xml:space="preserve">   Bilateral creditors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 t="str">
            <v xml:space="preserve">   Debt cancellation</v>
          </cell>
          <cell r="Q60">
            <v>0</v>
          </cell>
          <cell r="R60">
            <v>0</v>
          </cell>
          <cell r="S60">
            <v>0</v>
          </cell>
        </row>
        <row r="63">
          <cell r="B63" t="str">
            <v>Interest on gap financing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 t="str">
            <v xml:space="preserve">   Fund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 t="str">
            <v xml:space="preserve">   Mutilateral creditors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 t="str">
            <v xml:space="preserve">   Bilateral creditors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8">
          <cell r="B68" t="str">
            <v>Amortization of gap financing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 t="str">
            <v xml:space="preserve">   Fund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 t="str">
            <v xml:space="preserve">   Mutilateral creditors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 t="str">
            <v xml:space="preserve">   Bilateral creditors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3">
          <cell r="B73" t="str">
            <v>CHECKS:</v>
          </cell>
        </row>
        <row r="74">
          <cell r="B74" t="str">
            <v xml:space="preserve">  Implicit interest rate on total debt</v>
          </cell>
          <cell r="D74">
            <v>7.2746057241264097</v>
          </cell>
          <cell r="E74">
            <v>6.6961953275341974</v>
          </cell>
          <cell r="F74">
            <v>7.6963867375818786</v>
          </cell>
          <cell r="G74">
            <v>12.601739854086473</v>
          </cell>
          <cell r="H74">
            <v>13.749273928888277</v>
          </cell>
          <cell r="I74">
            <v>7.488914717347348</v>
          </cell>
          <cell r="J74">
            <v>8.1404817395352431</v>
          </cell>
          <cell r="K74">
            <v>5.8212780893282172</v>
          </cell>
          <cell r="L74">
            <v>6.205724045654299</v>
          </cell>
          <cell r="M74">
            <v>4.9790220368602398</v>
          </cell>
          <cell r="N74">
            <v>4.3306689917437833</v>
          </cell>
          <cell r="O74">
            <v>4.3964291315043775</v>
          </cell>
          <cell r="P74">
            <v>4.079801624947649</v>
          </cell>
          <cell r="Q74">
            <v>1.8432610375518534</v>
          </cell>
          <cell r="R74">
            <v>1.3384396068255782</v>
          </cell>
          <cell r="S74">
            <v>1.1099222873073067</v>
          </cell>
        </row>
        <row r="75">
          <cell r="B75" t="str">
            <v xml:space="preserve">   on old debt</v>
          </cell>
          <cell r="F75">
            <v>6.6112505189746145</v>
          </cell>
          <cell r="G75">
            <v>6.4652192008499254</v>
          </cell>
          <cell r="H75">
            <v>6.3491608475044981</v>
          </cell>
          <cell r="I75">
            <v>5.7909453670044426</v>
          </cell>
          <cell r="J75">
            <v>6.6745672034706569</v>
          </cell>
          <cell r="K75">
            <v>6.4458229478277698</v>
          </cell>
          <cell r="L75">
            <v>6.0712754709290664</v>
          </cell>
          <cell r="M75">
            <v>5.6287461504198761</v>
          </cell>
          <cell r="N75">
            <v>5.7556920575534996</v>
          </cell>
          <cell r="O75">
            <v>5.5152026398186749</v>
          </cell>
          <cell r="P75">
            <v>2.5695444399865162</v>
          </cell>
          <cell r="Q75">
            <v>2.9097844842385809</v>
          </cell>
          <cell r="R75">
            <v>2.2981647020655589</v>
          </cell>
          <cell r="S75">
            <v>2.0656319265780732</v>
          </cell>
        </row>
        <row r="76">
          <cell r="B76" t="str">
            <v xml:space="preserve">   on new debt</v>
          </cell>
          <cell r="R76">
            <v>4.8095078948309773</v>
          </cell>
          <cell r="S76">
            <v>6.0004693875749542</v>
          </cell>
        </row>
        <row r="77">
          <cell r="B77" t="str">
            <v xml:space="preserve">   on arrears</v>
          </cell>
        </row>
        <row r="80">
          <cell r="B80" t="str">
            <v>Build up worksheet in following format</v>
          </cell>
        </row>
        <row r="81">
          <cell r="B81" t="str">
            <v>1. Pre-1997 debt disbursed and outstanding (e.o.p.)</v>
          </cell>
        </row>
        <row r="82">
          <cell r="B82" t="str">
            <v>2. Loan disbursements (NB gap finance unallocated)</v>
          </cell>
        </row>
        <row r="83">
          <cell r="B83" t="str">
            <v>3. Stock of new debt (post-1996)</v>
          </cell>
        </row>
        <row r="84">
          <cell r="B84" t="str">
            <v>4. Total stock of debt</v>
          </cell>
        </row>
        <row r="85">
          <cell r="B85" t="str">
            <v>6. Scheduled interest on pre-96 debt</v>
          </cell>
        </row>
        <row r="86">
          <cell r="B86" t="str">
            <v>7. Sched. int. on new debt (contracted &amp; disb. post-1995)</v>
          </cell>
        </row>
        <row r="87">
          <cell r="B87" t="str">
            <v>8. Interest on arrears (accruals of late interest)</v>
          </cell>
        </row>
        <row r="88">
          <cell r="B88" t="str">
            <v>9. Amortization due on debt disb. pre-1996</v>
          </cell>
        </row>
        <row r="89">
          <cell r="B89" t="str">
            <v>10. Amortization due on new debt (contracted &amp; disb. post-1995)</v>
          </cell>
        </row>
        <row r="90">
          <cell r="B90" t="str">
            <v>11. Amounts rescheduled</v>
          </cell>
        </row>
        <row r="91">
          <cell r="B91" t="str">
            <v>12. Service due on newly rescheduled amounts</v>
          </cell>
        </row>
        <row r="92">
          <cell r="B92" t="str">
            <v>13. Arrears cancelled</v>
          </cell>
        </row>
        <row r="93">
          <cell r="B93" t="str">
            <v>14. Debt stock operation (net impact)</v>
          </cell>
        </row>
        <row r="94">
          <cell r="B94" t="str">
            <v>15. Current service cancelled</v>
          </cell>
        </row>
        <row r="95">
          <cell r="B95" t="str">
            <v>16. Current interest paid</v>
          </cell>
        </row>
        <row r="96">
          <cell r="B96" t="str">
            <v>17. Current amortization paid</v>
          </cell>
        </row>
        <row r="97">
          <cell r="B97" t="str">
            <v>18. Interest arrears paid</v>
          </cell>
        </row>
        <row r="98">
          <cell r="B98" t="str">
            <v>19. Principal arrears paid</v>
          </cell>
        </row>
        <row r="99">
          <cell r="B99" t="str">
            <v>20. Accum. of interest arrears</v>
          </cell>
        </row>
        <row r="100">
          <cell r="B100" t="str">
            <v>21. Accum. of principal arrears</v>
          </cell>
        </row>
        <row r="101">
          <cell r="B101" t="str">
            <v xml:space="preserve"> Bilateral official</v>
          </cell>
        </row>
        <row r="102">
          <cell r="B102" t="str">
            <v>23. Net change in principal arrears</v>
          </cell>
        </row>
        <row r="103">
          <cell r="B103" t="str">
            <v>24. Check on net change in arrears</v>
          </cell>
        </row>
        <row r="104">
          <cell r="B104" t="str">
            <v>Stock of arrears</v>
          </cell>
        </row>
        <row r="105">
          <cell r="B105" t="str">
            <v>Total debt</v>
          </cell>
        </row>
        <row r="106">
          <cell r="B106" t="str">
            <v>"Encours": tot. princ. o/s (curr. + arrears)</v>
          </cell>
        </row>
        <row r="110">
          <cell r="B110" t="str">
            <v>1. Pre-1997 debt disbursed and outstanding (e.o.p.)</v>
          </cell>
        </row>
        <row r="111">
          <cell r="B111" t="str">
            <v>Total</v>
          </cell>
          <cell r="E111">
            <v>5218.7622388425734</v>
          </cell>
          <cell r="F111">
            <v>6064.7719008693339</v>
          </cell>
          <cell r="G111">
            <v>6039.9783062469887</v>
          </cell>
          <cell r="H111">
            <v>5980.5376077594447</v>
          </cell>
          <cell r="I111">
            <v>6377.8172824547255</v>
          </cell>
          <cell r="J111">
            <v>6212.3844605516224</v>
          </cell>
          <cell r="K111">
            <v>5788.6276663574272</v>
          </cell>
          <cell r="L111">
            <v>5532.7379557686554</v>
          </cell>
          <cell r="M111">
            <v>5097.3360340588188</v>
          </cell>
          <cell r="N111">
            <v>4366.4098680400703</v>
          </cell>
          <cell r="O111">
            <v>3874.1994788067072</v>
          </cell>
          <cell r="P111">
            <v>5778.9786411256182</v>
          </cell>
          <cell r="Q111">
            <v>5671.4515528612974</v>
          </cell>
          <cell r="R111">
            <v>5305.5867396909125</v>
          </cell>
          <cell r="S111">
            <v>4852.1681904759253</v>
          </cell>
        </row>
        <row r="112">
          <cell r="A112" t="str">
            <v>|| ~</v>
          </cell>
          <cell r="B112" t="str">
            <v xml:space="preserve"> Multilaterals (incl. Fd.)</v>
          </cell>
          <cell r="E112">
            <v>1392.2055130000001</v>
          </cell>
          <cell r="F112">
            <v>1459.2459033517698</v>
          </cell>
          <cell r="G112">
            <v>1515.2094944982484</v>
          </cell>
          <cell r="H112">
            <v>1422.0936826453858</v>
          </cell>
          <cell r="I112">
            <v>1783.8606720307914</v>
          </cell>
          <cell r="J112">
            <v>1688.9618656378871</v>
          </cell>
          <cell r="K112">
            <v>1645.6055519430481</v>
          </cell>
          <cell r="L112">
            <v>1573.7863797384603</v>
          </cell>
          <cell r="M112">
            <v>1454.1014532841468</v>
          </cell>
          <cell r="N112">
            <v>1330.0922970106972</v>
          </cell>
          <cell r="O112">
            <v>1224.7626740768374</v>
          </cell>
          <cell r="P112">
            <v>1092.6969323657859</v>
          </cell>
          <cell r="Q112">
            <v>1219.7230921310506</v>
          </cell>
          <cell r="R112">
            <v>1047.0184020382492</v>
          </cell>
          <cell r="S112">
            <v>759.74279610970916</v>
          </cell>
        </row>
        <row r="113">
          <cell r="B113" t="str">
            <v xml:space="preserve">   Fund</v>
          </cell>
          <cell r="E113">
            <v>735.10551300000009</v>
          </cell>
          <cell r="F113">
            <v>699.67540000000008</v>
          </cell>
          <cell r="G113">
            <v>681.26</v>
          </cell>
          <cell r="H113">
            <v>483.87736999999998</v>
          </cell>
          <cell r="I113">
            <v>478.18760000000015</v>
          </cell>
          <cell r="J113">
            <v>338.34550000000002</v>
          </cell>
          <cell r="K113">
            <v>259.42049999999995</v>
          </cell>
          <cell r="L113">
            <v>220.64072700000003</v>
          </cell>
          <cell r="M113">
            <v>162.95489299999997</v>
          </cell>
          <cell r="N113">
            <v>107.668229</v>
          </cell>
          <cell r="O113">
            <v>78.564108999999974</v>
          </cell>
          <cell r="P113">
            <v>58.194108999999969</v>
          </cell>
          <cell r="Q113">
            <v>43.644108999999958</v>
          </cell>
          <cell r="R113">
            <v>26.184108999999978</v>
          </cell>
          <cell r="S113">
            <v>17.455108999999993</v>
          </cell>
        </row>
        <row r="114">
          <cell r="B114" t="str">
            <v xml:space="preserve">   Multilaterals (excl. Fd.)</v>
          </cell>
          <cell r="E114">
            <v>657.1</v>
          </cell>
          <cell r="F114">
            <v>759.57050335176973</v>
          </cell>
          <cell r="G114">
            <v>833.94949449824844</v>
          </cell>
          <cell r="H114">
            <v>938.21631264538576</v>
          </cell>
          <cell r="I114">
            <v>1305.6730720307912</v>
          </cell>
          <cell r="J114">
            <v>1350.6163656378872</v>
          </cell>
          <cell r="K114">
            <v>1386.1850519430482</v>
          </cell>
          <cell r="L114">
            <v>1353.1456527384603</v>
          </cell>
          <cell r="M114">
            <v>1291.146560284147</v>
          </cell>
          <cell r="N114">
            <v>1222.4240680106973</v>
          </cell>
          <cell r="O114">
            <v>1146.1985650768374</v>
          </cell>
          <cell r="P114">
            <v>1034.5028233657858</v>
          </cell>
          <cell r="Q114">
            <v>1176.0789831310508</v>
          </cell>
          <cell r="R114">
            <v>1020.8342930382493</v>
          </cell>
          <cell r="S114">
            <v>742.28768710970917</v>
          </cell>
        </row>
        <row r="115">
          <cell r="B115" t="str">
            <v xml:space="preserve">       World Bank</v>
          </cell>
          <cell r="E115">
            <v>380.18153347535559</v>
          </cell>
          <cell r="F115">
            <v>423.10742315238713</v>
          </cell>
          <cell r="G115">
            <v>555.75475687103597</v>
          </cell>
          <cell r="H115">
            <v>615.33544749823818</v>
          </cell>
          <cell r="I115">
            <v>733.83570000000236</v>
          </cell>
          <cell r="J115">
            <v>771.91961240495084</v>
          </cell>
          <cell r="K115">
            <v>820.79669228323155</v>
          </cell>
          <cell r="L115">
            <v>835.15669228323156</v>
          </cell>
          <cell r="M115">
            <v>824.95669228323152</v>
          </cell>
          <cell r="N115">
            <v>819.69022626288597</v>
          </cell>
          <cell r="O115">
            <v>813.53311999805624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 t="str">
            <v xml:space="preserve">       Other</v>
          </cell>
          <cell r="E116">
            <v>276.91846652464443</v>
          </cell>
          <cell r="F116">
            <v>336.4630801993826</v>
          </cell>
          <cell r="G116">
            <v>278.19473762721242</v>
          </cell>
          <cell r="H116">
            <v>322.88086514714757</v>
          </cell>
          <cell r="I116">
            <v>571.83737203078886</v>
          </cell>
          <cell r="J116">
            <v>578.6967532329362</v>
          </cell>
          <cell r="K116">
            <v>565.38835965981662</v>
          </cell>
          <cell r="L116">
            <v>517.98896045522883</v>
          </cell>
          <cell r="M116">
            <v>466.18986800091551</v>
          </cell>
          <cell r="N116">
            <v>402.73384174781131</v>
          </cell>
          <cell r="O116">
            <v>332.66544507878109</v>
          </cell>
          <cell r="P116">
            <v>1034.5028233657858</v>
          </cell>
          <cell r="Q116">
            <v>1176.0789831310508</v>
          </cell>
          <cell r="R116">
            <v>1020.8342930382493</v>
          </cell>
          <cell r="S116">
            <v>742.28768710970917</v>
          </cell>
        </row>
        <row r="117">
          <cell r="B117" t="str">
            <v xml:space="preserve"> Bilateral official</v>
          </cell>
          <cell r="E117">
            <v>3331.1</v>
          </cell>
          <cell r="F117">
            <v>4227.2039969538146</v>
          </cell>
          <cell r="G117">
            <v>4286.9941607013043</v>
          </cell>
          <cell r="H117">
            <v>4364.4569930127518</v>
          </cell>
          <cell r="I117">
            <v>4357.7644356715127</v>
          </cell>
          <cell r="J117">
            <v>4246.6947905437164</v>
          </cell>
          <cell r="K117">
            <v>3898.336444297664</v>
          </cell>
          <cell r="L117">
            <v>3676.7422645083175</v>
          </cell>
          <cell r="M117">
            <v>3335.5804688702724</v>
          </cell>
          <cell r="N117">
            <v>2752.0121208512228</v>
          </cell>
          <cell r="O117">
            <v>2388.7935612499127</v>
          </cell>
          <cell r="P117">
            <v>4455.6606397774685</v>
          </cell>
          <cell r="Q117">
            <v>4251.3293327909696</v>
          </cell>
          <cell r="R117">
            <v>4088.3684894460439</v>
          </cell>
          <cell r="S117">
            <v>3948.3508849763866</v>
          </cell>
        </row>
        <row r="118">
          <cell r="B118" t="str">
            <v xml:space="preserve">   Paris Club</v>
          </cell>
          <cell r="E118">
            <v>3331.1</v>
          </cell>
          <cell r="F118">
            <v>4227.2039969538146</v>
          </cell>
          <cell r="G118">
            <v>4286.9941607013043</v>
          </cell>
          <cell r="H118">
            <v>4364.4569930127518</v>
          </cell>
          <cell r="I118">
            <v>4357.7644356715127</v>
          </cell>
          <cell r="J118">
            <v>4230.5668389796401</v>
          </cell>
          <cell r="K118">
            <v>3885.9872905350139</v>
          </cell>
          <cell r="L118">
            <v>3668.1989250023357</v>
          </cell>
          <cell r="M118">
            <v>3328.1543389633084</v>
          </cell>
          <cell r="N118">
            <v>2745.7105281183644</v>
          </cell>
          <cell r="O118">
            <v>2383.5269424823418</v>
          </cell>
          <cell r="P118">
            <v>4455.1390820584147</v>
          </cell>
          <cell r="Q118">
            <v>4366.7118743616329</v>
          </cell>
          <cell r="R118">
            <v>4204.8660684299466</v>
          </cell>
          <cell r="S118">
            <v>4065.9923501849171</v>
          </cell>
        </row>
        <row r="119">
          <cell r="A119" t="str">
            <v>|| ~</v>
          </cell>
          <cell r="B119" t="str">
            <v xml:space="preserve">      Pre-cutoff date</v>
          </cell>
          <cell r="E119" t="str">
            <v xml:space="preserve"> ... </v>
          </cell>
          <cell r="F119" t="str">
            <v xml:space="preserve"> ... </v>
          </cell>
          <cell r="G119" t="str">
            <v xml:space="preserve"> ... </v>
          </cell>
          <cell r="H119" t="str">
            <v xml:space="preserve"> ... </v>
          </cell>
          <cell r="I119" t="str">
            <v xml:space="preserve"> ... </v>
          </cell>
          <cell r="J119" t="str">
            <v xml:space="preserve"> ... </v>
          </cell>
          <cell r="K119">
            <v>3517.5666058457946</v>
          </cell>
          <cell r="L119">
            <v>3293.6549020249836</v>
          </cell>
          <cell r="M119">
            <v>2962.6913220733841</v>
          </cell>
          <cell r="N119">
            <v>2411.4410576066857</v>
          </cell>
          <cell r="O119">
            <v>2064.6571140262367</v>
          </cell>
          <cell r="P119">
            <v>3895.0973574408899</v>
          </cell>
          <cell r="Q119">
            <v>3824.0329768574229</v>
          </cell>
          <cell r="R119">
            <v>3670.5429808652393</v>
          </cell>
          <cell r="S119">
            <v>3539.7026842629903</v>
          </cell>
        </row>
        <row r="120">
          <cell r="A120" t="str">
            <v>|| ~</v>
          </cell>
          <cell r="B120" t="str">
            <v xml:space="preserve">      Post-cutoff date</v>
          </cell>
          <cell r="E120" t="str">
            <v xml:space="preserve"> ... </v>
          </cell>
          <cell r="F120" t="str">
            <v xml:space="preserve"> ... </v>
          </cell>
          <cell r="G120" t="str">
            <v xml:space="preserve"> ... </v>
          </cell>
          <cell r="H120" t="str">
            <v xml:space="preserve"> ... </v>
          </cell>
          <cell r="I120" t="str">
            <v xml:space="preserve"> ... </v>
          </cell>
          <cell r="J120" t="str">
            <v xml:space="preserve"> ... </v>
          </cell>
          <cell r="K120">
            <v>368.42068468921929</v>
          </cell>
          <cell r="L120">
            <v>374.54402297735209</v>
          </cell>
          <cell r="M120">
            <v>365.46301688992429</v>
          </cell>
          <cell r="N120">
            <v>334.26947051167889</v>
          </cell>
          <cell r="O120">
            <v>318.86982845610498</v>
          </cell>
          <cell r="P120">
            <v>560.04172461752444</v>
          </cell>
          <cell r="Q120">
            <v>542.67889750421034</v>
          </cell>
          <cell r="R120">
            <v>534.32308756470695</v>
          </cell>
          <cell r="S120">
            <v>526.2896659219266</v>
          </cell>
        </row>
        <row r="121">
          <cell r="B121" t="str">
            <v xml:space="preserve">    Other</v>
          </cell>
          <cell r="E121" t="str">
            <v xml:space="preserve"> ... </v>
          </cell>
          <cell r="F121" t="str">
            <v xml:space="preserve"> ... </v>
          </cell>
          <cell r="G121" t="str">
            <v xml:space="preserve"> ... </v>
          </cell>
          <cell r="H121" t="str">
            <v xml:space="preserve"> ... </v>
          </cell>
          <cell r="I121" t="str">
            <v xml:space="preserve"> ... </v>
          </cell>
          <cell r="J121">
            <v>16.127951564076689</v>
          </cell>
          <cell r="K121">
            <v>12.349153762649957</v>
          </cell>
          <cell r="L121">
            <v>8.5433395059818693</v>
          </cell>
          <cell r="M121">
            <v>7.4261299069637694</v>
          </cell>
          <cell r="N121">
            <v>6.3015927328581292</v>
          </cell>
          <cell r="O121">
            <v>5.2666187675709182</v>
          </cell>
          <cell r="P121">
            <v>0.52155771905424153</v>
          </cell>
          <cell r="Q121">
            <v>-115.38254157066345</v>
          </cell>
          <cell r="R121">
            <v>-116.49757898390293</v>
          </cell>
          <cell r="S121">
            <v>-117.64146520853042</v>
          </cell>
        </row>
        <row r="122">
          <cell r="B122" t="str">
            <v xml:space="preserve"> Commercial banks (London Club)</v>
          </cell>
          <cell r="E122">
            <v>270.55672584257388</v>
          </cell>
          <cell r="F122">
            <v>184.8303005637496</v>
          </cell>
          <cell r="G122">
            <v>95.485448560582512</v>
          </cell>
          <cell r="H122">
            <v>-7.2912131019327262</v>
          </cell>
          <cell r="I122">
            <v>22.413030660377331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 t="str">
            <v xml:space="preserve"> Suppliers (Kinshasa Club)</v>
          </cell>
          <cell r="E123">
            <v>224.9</v>
          </cell>
          <cell r="F123">
            <v>193.49170000000001</v>
          </cell>
          <cell r="G123">
            <v>142.28920248685378</v>
          </cell>
          <cell r="H123">
            <v>201.27814520323997</v>
          </cell>
          <cell r="I123">
            <v>213.77914409204359</v>
          </cell>
          <cell r="J123">
            <v>195.35939718555383</v>
          </cell>
          <cell r="K123">
            <v>163.31726293225015</v>
          </cell>
          <cell r="L123">
            <v>152.19803695101467</v>
          </cell>
          <cell r="M123">
            <v>144.35608495790689</v>
          </cell>
          <cell r="N123">
            <v>137.56695369560447</v>
          </cell>
          <cell r="O123">
            <v>130.63196890909398</v>
          </cell>
          <cell r="P123">
            <v>119.33533940870488</v>
          </cell>
          <cell r="Q123">
            <v>107.48958618004049</v>
          </cell>
          <cell r="R123">
            <v>96.504951500484594</v>
          </cell>
          <cell r="S123">
            <v>88.825671934673437</v>
          </cell>
        </row>
        <row r="124">
          <cell r="B124" t="str">
            <v xml:space="preserve"> World Bank Gécamines Trust</v>
          </cell>
          <cell r="E124" t="str">
            <v xml:space="preserve"> ... </v>
          </cell>
          <cell r="F124" t="str">
            <v xml:space="preserve"> ... </v>
          </cell>
          <cell r="G124" t="str">
            <v xml:space="preserve"> ... </v>
          </cell>
          <cell r="H124" t="str">
            <v xml:space="preserve"> ... </v>
          </cell>
          <cell r="I124" t="str">
            <v xml:space="preserve"> ... </v>
          </cell>
          <cell r="J124">
            <v>81.368407184465454</v>
          </cell>
          <cell r="K124">
            <v>81.368407184465454</v>
          </cell>
          <cell r="L124">
            <v>130.01127457086332</v>
          </cell>
          <cell r="M124">
            <v>163.29802694649217</v>
          </cell>
          <cell r="N124">
            <v>146.73849648254583</v>
          </cell>
          <cell r="O124">
            <v>130.01127457086332</v>
          </cell>
          <cell r="P124">
            <v>111.28572957365817</v>
          </cell>
          <cell r="Q124">
            <v>92.909541759236703</v>
          </cell>
          <cell r="R124">
            <v>73.694896706134415</v>
          </cell>
          <cell r="S124">
            <v>55.24883745515622</v>
          </cell>
        </row>
        <row r="125">
          <cell r="A125" t="str">
            <v>|| ~</v>
          </cell>
          <cell r="B125" t="str">
            <v xml:space="preserve"> Short term</v>
          </cell>
          <cell r="E125" t="str">
            <v xml:space="preserve"> ... </v>
          </cell>
          <cell r="F125" t="str">
            <v xml:space="preserve"> ... </v>
          </cell>
          <cell r="G125" t="str">
            <v xml:space="preserve"> ... </v>
          </cell>
          <cell r="H125" t="str">
            <v xml:space="preserve"> ... </v>
          </cell>
          <cell r="I125" t="str">
            <v xml:space="preserve"> ... </v>
          </cell>
        </row>
        <row r="126">
          <cell r="A126" t="str">
            <v>|| ~</v>
          </cell>
          <cell r="B126" t="str">
            <v xml:space="preserve">   of which: central bank</v>
          </cell>
          <cell r="E126" t="str">
            <v xml:space="preserve"> ... </v>
          </cell>
          <cell r="F126" t="str">
            <v xml:space="preserve"> ... </v>
          </cell>
          <cell r="G126" t="str">
            <v xml:space="preserve"> ... </v>
          </cell>
          <cell r="H126" t="str">
            <v xml:space="preserve"> ... </v>
          </cell>
          <cell r="I126" t="str">
            <v xml:space="preserve"> ... </v>
          </cell>
        </row>
        <row r="127">
          <cell r="B127" t="str">
            <v xml:space="preserve"> Technical arrears</v>
          </cell>
          <cell r="E127" t="str">
            <v xml:space="preserve"> ... </v>
          </cell>
          <cell r="F127" t="str">
            <v xml:space="preserve"> ... </v>
          </cell>
          <cell r="G127" t="str">
            <v xml:space="preserve"> ... </v>
          </cell>
          <cell r="H127" t="str">
            <v xml:space="preserve"> ... </v>
          </cell>
          <cell r="I127" t="str">
            <v xml:space="preserve"> ... </v>
          </cell>
        </row>
        <row r="129">
          <cell r="B129" t="str">
            <v>2. Loan disbursements (NB gap finance unallocated)</v>
          </cell>
        </row>
        <row r="130">
          <cell r="B130" t="str">
            <v>Total</v>
          </cell>
          <cell r="D130">
            <v>290</v>
          </cell>
          <cell r="E130">
            <v>324</v>
          </cell>
          <cell r="F130">
            <v>322.87533049403748</v>
          </cell>
          <cell r="G130">
            <v>435.1952311416415</v>
          </cell>
          <cell r="H130">
            <v>347.90537797269474</v>
          </cell>
          <cell r="I130">
            <v>461.46445623342169</v>
          </cell>
          <cell r="J130">
            <v>165.27285615094348</v>
          </cell>
          <cell r="K130">
            <v>161.87823163957432</v>
          </cell>
          <cell r="L130">
            <v>47.500000000000007</v>
          </cell>
          <cell r="M130">
            <v>10</v>
          </cell>
          <cell r="N130">
            <v>1.117552471160888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 t="str">
            <v xml:space="preserve"> Multilaterals (incl. Fd.)</v>
          </cell>
          <cell r="F131">
            <v>229.13833049403749</v>
          </cell>
          <cell r="G131">
            <v>328.89506739415151</v>
          </cell>
          <cell r="H131">
            <v>211.4151106948807</v>
          </cell>
          <cell r="I131">
            <v>338.71363707286628</v>
          </cell>
          <cell r="J131">
            <v>77.164840801886896</v>
          </cell>
          <cell r="K131">
            <v>84.655887912428767</v>
          </cell>
          <cell r="L131">
            <v>42.260000000000005</v>
          </cell>
          <cell r="M131">
            <v>10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 t="str">
            <v xml:space="preserve">   Fund</v>
          </cell>
          <cell r="D132">
            <v>158</v>
          </cell>
          <cell r="E132">
            <v>169</v>
          </cell>
          <cell r="F132">
            <v>80.599999999999994</v>
          </cell>
          <cell r="G132">
            <v>128</v>
          </cell>
          <cell r="H132">
            <v>0</v>
          </cell>
          <cell r="I132">
            <v>162.30000000000001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 t="str">
            <v xml:space="preserve">   Multilaterals (excl. Fd.)</v>
          </cell>
          <cell r="F133">
            <v>148.5383304940375</v>
          </cell>
          <cell r="G133">
            <v>200.89506739415151</v>
          </cell>
          <cell r="H133">
            <v>211.4151106948807</v>
          </cell>
          <cell r="I133">
            <v>176.41363707286629</v>
          </cell>
          <cell r="J133">
            <v>77.164840801886896</v>
          </cell>
          <cell r="K133">
            <v>84.655887912428767</v>
          </cell>
          <cell r="L133">
            <v>42.260000000000005</v>
          </cell>
          <cell r="M133">
            <v>10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 t="str">
            <v xml:space="preserve">       World Bank</v>
          </cell>
          <cell r="F134">
            <v>70.159284497444602</v>
          </cell>
          <cell r="G134">
            <v>133.74122014583071</v>
          </cell>
          <cell r="H134">
            <v>92.978748735043695</v>
          </cell>
          <cell r="I134">
            <v>120.0655328444375</v>
          </cell>
          <cell r="J134">
            <v>40.059150943396297</v>
          </cell>
          <cell r="K134">
            <v>56.177079878280715</v>
          </cell>
          <cell r="L134">
            <v>42.260000000000005</v>
          </cell>
          <cell r="M134">
            <v>10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 t="str">
            <v xml:space="preserve">       Other</v>
          </cell>
          <cell r="F135">
            <v>78.379045996592893</v>
          </cell>
          <cell r="G135">
            <v>67.153847248320801</v>
          </cell>
          <cell r="H135">
            <v>118.436361959837</v>
          </cell>
          <cell r="I135">
            <v>56.348104228428802</v>
          </cell>
          <cell r="J135">
            <v>37.105689858490599</v>
          </cell>
          <cell r="K135">
            <v>28.478808034148045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 t="str">
            <v xml:space="preserve"> Bilateral official</v>
          </cell>
          <cell r="F136">
            <v>86.736999999999995</v>
          </cell>
          <cell r="G136">
            <v>100.40016374749</v>
          </cell>
          <cell r="H136">
            <v>129.08283231144699</v>
          </cell>
          <cell r="I136">
            <v>109.707442658761</v>
          </cell>
          <cell r="J136">
            <v>76.315595518867894</v>
          </cell>
          <cell r="K136">
            <v>47.209423605426267</v>
          </cell>
          <cell r="L136">
            <v>0</v>
          </cell>
          <cell r="M136">
            <v>0</v>
          </cell>
          <cell r="N136">
            <v>1.117552471160888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 t="str">
            <v xml:space="preserve">   Paris Club</v>
          </cell>
          <cell r="F137">
            <v>86.736999999999995</v>
          </cell>
          <cell r="G137">
            <v>100.40016374749</v>
          </cell>
          <cell r="H137">
            <v>129.08283231144699</v>
          </cell>
          <cell r="I137">
            <v>109.707442658761</v>
          </cell>
          <cell r="J137">
            <v>76.315595518867894</v>
          </cell>
          <cell r="K137">
            <v>47.209423605426267</v>
          </cell>
          <cell r="L137">
            <v>0</v>
          </cell>
          <cell r="M137">
            <v>0</v>
          </cell>
          <cell r="N137">
            <v>1.117552471160888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A138" t="str">
            <v>|| ~</v>
          </cell>
          <cell r="B138" t="str">
            <v xml:space="preserve">      Pre-cutoff date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A139" t="str">
            <v>|| ~</v>
          </cell>
          <cell r="B139" t="str">
            <v xml:space="preserve">      Post-cutoff date</v>
          </cell>
          <cell r="F139">
            <v>86.736999999999995</v>
          </cell>
          <cell r="G139">
            <v>100.40016374749</v>
          </cell>
          <cell r="H139">
            <v>129.08283231144699</v>
          </cell>
          <cell r="I139">
            <v>109.707442658761</v>
          </cell>
          <cell r="J139">
            <v>76.315595518867894</v>
          </cell>
          <cell r="K139">
            <v>47.209423605426267</v>
          </cell>
          <cell r="L139">
            <v>0</v>
          </cell>
          <cell r="M139">
            <v>0</v>
          </cell>
          <cell r="N139">
            <v>1.117552471160888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 t="str">
            <v xml:space="preserve">    Other</v>
          </cell>
          <cell r="F140" t="str">
            <v xml:space="preserve"> . . . </v>
          </cell>
          <cell r="G140" t="str">
            <v xml:space="preserve"> . . . </v>
          </cell>
          <cell r="H140" t="str">
            <v xml:space="preserve"> . . . </v>
          </cell>
          <cell r="I140" t="str">
            <v xml:space="preserve"> . . . </v>
          </cell>
          <cell r="J140" t="str">
            <v xml:space="preserve"> . . . </v>
          </cell>
          <cell r="K140" t="str">
            <v xml:space="preserve"> . . . </v>
          </cell>
          <cell r="L140" t="str">
            <v xml:space="preserve"> . . . </v>
          </cell>
          <cell r="M140" t="str">
            <v xml:space="preserve"> . . . </v>
          </cell>
          <cell r="N140" t="str">
            <v xml:space="preserve"> . . . </v>
          </cell>
          <cell r="O140" t="str">
            <v xml:space="preserve"> . . . </v>
          </cell>
          <cell r="P140" t="str">
            <v xml:space="preserve"> . . . </v>
          </cell>
          <cell r="Q140" t="str">
            <v xml:space="preserve"> . . . </v>
          </cell>
          <cell r="R140" t="str">
            <v xml:space="preserve"> . . . </v>
          </cell>
          <cell r="S140" t="str">
            <v xml:space="preserve"> . . . </v>
          </cell>
        </row>
        <row r="141">
          <cell r="B141" t="str">
            <v xml:space="preserve"> Commercial banks (London Club)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 t="str">
            <v xml:space="preserve"> Suppliers (Kinshasa Club)</v>
          </cell>
          <cell r="F142">
            <v>7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 t="str">
            <v xml:space="preserve"> World Bank Gecamines Trust</v>
          </cell>
          <cell r="F143">
            <v>0</v>
          </cell>
          <cell r="G143">
            <v>5.9</v>
          </cell>
          <cell r="H143">
            <v>7.4074349663670498</v>
          </cell>
          <cell r="I143">
            <v>13.0433765017944</v>
          </cell>
          <cell r="J143">
            <v>11.792419830188701</v>
          </cell>
          <cell r="K143">
            <v>30.012920121719283</v>
          </cell>
          <cell r="L143">
            <v>5.24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A144" t="str">
            <v>|| ~</v>
          </cell>
          <cell r="B144" t="str">
            <v xml:space="preserve"> Short term</v>
          </cell>
          <cell r="P144" t="str">
            <v xml:space="preserve"> </v>
          </cell>
          <cell r="Q144">
            <v>0</v>
          </cell>
          <cell r="R144">
            <v>0</v>
          </cell>
          <cell r="S144">
            <v>0</v>
          </cell>
        </row>
        <row r="145">
          <cell r="A145" t="str">
            <v>|| ~</v>
          </cell>
          <cell r="B145" t="str">
            <v xml:space="preserve">   of which: central bank</v>
          </cell>
          <cell r="Q145">
            <v>0</v>
          </cell>
          <cell r="R145">
            <v>0</v>
          </cell>
          <cell r="S145">
            <v>0</v>
          </cell>
        </row>
        <row r="146">
          <cell r="B146" t="str">
            <v xml:space="preserve"> Financing gap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8">
          <cell r="B148" t="str">
            <v>3. Stock of new debt (post-1996)</v>
          </cell>
        </row>
        <row r="149">
          <cell r="B149" t="str">
            <v>Total</v>
          </cell>
          <cell r="P149">
            <v>3895.0973574408899</v>
          </cell>
          <cell r="Q149">
            <v>3824.0329768574229</v>
          </cell>
          <cell r="R149">
            <v>3670.5429808652393</v>
          </cell>
          <cell r="S149">
            <v>3539.7026842629903</v>
          </cell>
        </row>
        <row r="150">
          <cell r="B150" t="str">
            <v xml:space="preserve"> Multilaterals (incl. Fd.)</v>
          </cell>
          <cell r="P150">
            <v>3895.0973574408899</v>
          </cell>
          <cell r="Q150">
            <v>3824.0329768574229</v>
          </cell>
          <cell r="R150">
            <v>3670.5429808652393</v>
          </cell>
          <cell r="S150">
            <v>3539.7026842629903</v>
          </cell>
        </row>
        <row r="151">
          <cell r="B151" t="str">
            <v xml:space="preserve">   Fund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 t="str">
            <v xml:space="preserve">   Multilaterals (excl. Fd.)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 t="str">
            <v xml:space="preserve">       World Bank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 t="str">
            <v xml:space="preserve">       Other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 t="str">
            <v xml:space="preserve"> Bilateral official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 t="str">
            <v xml:space="preserve">   Paris Club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 t="str">
            <v xml:space="preserve">      Pre-cutoff date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 t="str">
            <v xml:space="preserve">      Post-cutoff date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 t="str">
            <v xml:space="preserve">    Other</v>
          </cell>
        </row>
        <row r="160">
          <cell r="B160" t="str">
            <v xml:space="preserve"> Commercial banks (London Club)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 t="str">
            <v xml:space="preserve"> Suppliers (Kinshasa Club)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 t="str">
            <v xml:space="preserve"> World Bank Gecamines Trust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A163" t="str">
            <v>|| ~</v>
          </cell>
          <cell r="B163" t="str">
            <v xml:space="preserve"> Short term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A164" t="str">
            <v>|| ~</v>
          </cell>
          <cell r="B164" t="str">
            <v xml:space="preserve">   of which: central bank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 t="str">
            <v xml:space="preserve"> Financing gap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 t="str">
            <v xml:space="preserve">   Fund drawings</v>
          </cell>
          <cell r="R166">
            <v>0</v>
          </cell>
          <cell r="S166">
            <v>0</v>
          </cell>
        </row>
        <row r="167">
          <cell r="B167" t="str">
            <v xml:space="preserve">   Mutilateral creditors</v>
          </cell>
          <cell r="R167">
            <v>0</v>
          </cell>
          <cell r="S167">
            <v>0</v>
          </cell>
        </row>
        <row r="168">
          <cell r="B168" t="str">
            <v xml:space="preserve">   Bilateral creditors</v>
          </cell>
          <cell r="R168">
            <v>0</v>
          </cell>
          <cell r="S168">
            <v>0</v>
          </cell>
        </row>
        <row r="170">
          <cell r="B170" t="str">
            <v>4. Total stock of debt</v>
          </cell>
          <cell r="O170">
            <v>9597.6427310739564</v>
          </cell>
          <cell r="P170">
            <v>8625.4940847952712</v>
          </cell>
          <cell r="Q170">
            <v>8798.4937925730846</v>
          </cell>
          <cell r="R170">
            <v>9037.4918371610584</v>
          </cell>
          <cell r="S170">
            <v>9010.2272992877897</v>
          </cell>
        </row>
        <row r="171">
          <cell r="B171" t="str">
            <v>Total</v>
          </cell>
          <cell r="D171">
            <v>5704.7765300000001</v>
          </cell>
          <cell r="E171">
            <v>5733.1063569999997</v>
          </cell>
          <cell r="F171">
            <v>5604.1908407618412</v>
          </cell>
          <cell r="G171">
            <v>3299.8628418157246</v>
          </cell>
          <cell r="H171">
            <v>3502.861996014652</v>
          </cell>
          <cell r="I171">
            <v>7171.5581812967548</v>
          </cell>
          <cell r="J171">
            <v>7515.0562727100532</v>
          </cell>
          <cell r="K171">
            <v>8099.2888089298822</v>
          </cell>
          <cell r="L171">
            <v>8928.0946481996252</v>
          </cell>
          <cell r="M171">
            <v>9258.0705590653088</v>
          </cell>
          <cell r="N171">
            <v>9437.3045101883235</v>
          </cell>
          <cell r="O171">
            <v>9962.9413400739559</v>
          </cell>
          <cell r="P171">
            <v>8979.9516937952703</v>
          </cell>
          <cell r="Q171">
            <v>9173.341401573085</v>
          </cell>
          <cell r="R171">
            <v>9422.0284881610587</v>
          </cell>
          <cell r="S171">
            <v>9406.8338572877892</v>
          </cell>
        </row>
        <row r="172">
          <cell r="B172" t="str">
            <v xml:space="preserve"> Multilaterals (incl. Fd.)</v>
          </cell>
          <cell r="F172">
            <v>1459.2459033517698</v>
          </cell>
          <cell r="G172">
            <v>1526.0833597692863</v>
          </cell>
          <cell r="H172">
            <v>1535.4918540810859</v>
          </cell>
          <cell r="I172">
            <v>1795.1992271991237</v>
          </cell>
          <cell r="J172">
            <v>1745.686986868935</v>
          </cell>
          <cell r="K172">
            <v>1799.1778747813637</v>
          </cell>
          <cell r="L172">
            <v>1827.1301017813639</v>
          </cell>
          <cell r="M172">
            <v>1836.0422677813638</v>
          </cell>
          <cell r="N172">
            <v>1841.0856037813637</v>
          </cell>
          <cell r="O172">
            <v>1840.5214837813637</v>
          </cell>
          <cell r="P172">
            <v>1829.6804837813638</v>
          </cell>
          <cell r="Q172">
            <v>1850.0704837813637</v>
          </cell>
          <cell r="R172">
            <v>1859.7595257813637</v>
          </cell>
          <cell r="S172">
            <v>1871.8294327813637</v>
          </cell>
        </row>
        <row r="173">
          <cell r="B173" t="str">
            <v xml:space="preserve">   Fund</v>
          </cell>
          <cell r="D173">
            <v>688.7</v>
          </cell>
          <cell r="E173">
            <v>735.10551300000009</v>
          </cell>
          <cell r="F173">
            <v>699.67540000000008</v>
          </cell>
          <cell r="G173">
            <v>681.26</v>
          </cell>
          <cell r="H173">
            <v>584.06736999999998</v>
          </cell>
          <cell r="I173">
            <v>478.18760000000015</v>
          </cell>
          <cell r="J173">
            <v>366.28000000000003</v>
          </cell>
          <cell r="K173">
            <v>341.31499999999994</v>
          </cell>
          <cell r="L173">
            <v>349.90722700000003</v>
          </cell>
          <cell r="M173">
            <v>360.81939299999999</v>
          </cell>
          <cell r="N173">
            <v>365.862729</v>
          </cell>
          <cell r="O173">
            <v>365.298609</v>
          </cell>
          <cell r="P173">
            <v>354.45760899999999</v>
          </cell>
          <cell r="Q173">
            <v>374.84760899999998</v>
          </cell>
          <cell r="R173">
            <v>384.53665100000001</v>
          </cell>
          <cell r="S173">
            <v>396.60655800000001</v>
          </cell>
        </row>
        <row r="174">
          <cell r="B174" t="str">
            <v xml:space="preserve">   Multilaterals (excl. Fd.)</v>
          </cell>
          <cell r="F174">
            <v>759.57050335176973</v>
          </cell>
          <cell r="G174">
            <v>844.82335976928618</v>
          </cell>
          <cell r="H174">
            <v>951.42448408108601</v>
          </cell>
          <cell r="I174">
            <v>1317.0116271991235</v>
          </cell>
          <cell r="J174">
            <v>1379.4069868689351</v>
          </cell>
          <cell r="K174">
            <v>1457.8628747813639</v>
          </cell>
          <cell r="L174">
            <v>1477.2228747813638</v>
          </cell>
          <cell r="M174">
            <v>1475.2228747813638</v>
          </cell>
          <cell r="N174">
            <v>1475.2228747813638</v>
          </cell>
          <cell r="O174">
            <v>1475.2228747813638</v>
          </cell>
          <cell r="P174">
            <v>1475.2228747813638</v>
          </cell>
          <cell r="Q174">
            <v>1475.2228747813638</v>
          </cell>
          <cell r="R174">
            <v>1475.2228747813638</v>
          </cell>
          <cell r="S174">
            <v>1475.2228747813638</v>
          </cell>
        </row>
        <row r="175">
          <cell r="B175" t="str">
            <v xml:space="preserve">       World Bank</v>
          </cell>
          <cell r="F175">
            <v>423.10742315238713</v>
          </cell>
          <cell r="G175">
            <v>555.75475687103597</v>
          </cell>
          <cell r="H175">
            <v>615.33544749823818</v>
          </cell>
          <cell r="I175">
            <v>733.83570000000236</v>
          </cell>
          <cell r="J175">
            <v>771.91961240495084</v>
          </cell>
          <cell r="K175">
            <v>831.42162027486017</v>
          </cell>
          <cell r="L175">
            <v>858.7524042654818</v>
          </cell>
          <cell r="M175">
            <v>864.17864425666983</v>
          </cell>
          <cell r="N175">
            <v>870.946821410138</v>
          </cell>
          <cell r="O175">
            <v>877.45331379063782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 t="str">
            <v xml:space="preserve">       Other</v>
          </cell>
          <cell r="F176">
            <v>336.4630801993826</v>
          </cell>
          <cell r="G176">
            <v>289.06860289825022</v>
          </cell>
          <cell r="H176">
            <v>336.08903658284783</v>
          </cell>
          <cell r="I176">
            <v>583.17592719912113</v>
          </cell>
          <cell r="J176">
            <v>607.48737446398422</v>
          </cell>
          <cell r="K176">
            <v>626.4412545065037</v>
          </cell>
          <cell r="L176">
            <v>618.47047051588197</v>
          </cell>
          <cell r="M176">
            <v>611.04423052469394</v>
          </cell>
          <cell r="N176">
            <v>604.27605337122577</v>
          </cell>
          <cell r="O176">
            <v>597.76956099072595</v>
          </cell>
          <cell r="P176">
            <v>1595.632823365786</v>
          </cell>
          <cell r="Q176">
            <v>1665.5389831310508</v>
          </cell>
          <cell r="R176">
            <v>1748.1442930382493</v>
          </cell>
          <cell r="S176">
            <v>1819.5076871097092</v>
          </cell>
        </row>
        <row r="177">
          <cell r="B177" t="str">
            <v xml:space="preserve"> Bilateral official</v>
          </cell>
          <cell r="E177">
            <v>3331.1</v>
          </cell>
          <cell r="F177">
            <v>3643</v>
          </cell>
          <cell r="G177">
            <v>1358.9796004680472</v>
          </cell>
          <cell r="H177">
            <v>1453.7638403804713</v>
          </cell>
          <cell r="I177">
            <v>4624.2314482254824</v>
          </cell>
          <cell r="J177">
            <v>4772.738702062351</v>
          </cell>
          <cell r="K177">
            <v>5205.0093400304004</v>
          </cell>
          <cell r="L177">
            <v>5721.5822398163937</v>
          </cell>
          <cell r="M177">
            <v>5840.5278204042825</v>
          </cell>
          <cell r="N177">
            <v>5846.0001836996298</v>
          </cell>
          <cell r="O177">
            <v>6126.4638703424362</v>
          </cell>
          <cell r="P177">
            <v>6606.223922114048</v>
          </cell>
          <cell r="Q177">
            <v>6709.1746146750429</v>
          </cell>
          <cell r="R177">
            <v>7000.2830039578694</v>
          </cell>
          <cell r="S177">
            <v>6950.7189984059341</v>
          </cell>
        </row>
        <row r="178">
          <cell r="B178" t="str">
            <v xml:space="preserve">   Paris Club</v>
          </cell>
          <cell r="F178">
            <v>3643</v>
          </cell>
          <cell r="G178">
            <v>1358.9796004680472</v>
          </cell>
          <cell r="H178">
            <v>1453.7638403804713</v>
          </cell>
          <cell r="I178">
            <v>4624.2314482254824</v>
          </cell>
          <cell r="J178">
            <v>4747.0864437040473</v>
          </cell>
          <cell r="K178">
            <v>5179.0720272924918</v>
          </cell>
          <cell r="L178">
            <v>5695.3964130878439</v>
          </cell>
          <cell r="M178">
            <v>5814.1199840759282</v>
          </cell>
          <cell r="N178">
            <v>5819.3897909858779</v>
          </cell>
          <cell r="O178">
            <v>6099.7084494297269</v>
          </cell>
          <cell r="P178">
            <v>6599.520166898471</v>
          </cell>
          <cell r="Q178">
            <v>6701.985440386532</v>
          </cell>
          <cell r="R178">
            <v>6890.270713950993</v>
          </cell>
          <cell r="S178">
            <v>6837.8895584404472</v>
          </cell>
        </row>
        <row r="179">
          <cell r="B179" t="str">
            <v xml:space="preserve">      Pre-cutoff date</v>
          </cell>
        </row>
        <row r="180">
          <cell r="B180" t="str">
            <v xml:space="preserve">      Post-cutoff date</v>
          </cell>
        </row>
        <row r="181">
          <cell r="B181" t="str">
            <v xml:space="preserve">    Other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25.652258358304032</v>
          </cell>
          <cell r="K181">
            <v>25.937312737908755</v>
          </cell>
          <cell r="L181">
            <v>26.185826728549394</v>
          </cell>
          <cell r="M181">
            <v>26.407836328354271</v>
          </cell>
          <cell r="N181">
            <v>26.610392713752184</v>
          </cell>
          <cell r="O181">
            <v>26.755420912709628</v>
          </cell>
          <cell r="P181">
            <v>6.7037552155771909</v>
          </cell>
          <cell r="Q181">
            <v>7.1891742885112739</v>
          </cell>
          <cell r="R181">
            <v>110.01229000687601</v>
          </cell>
          <cell r="S181">
            <v>112.82943996548653</v>
          </cell>
        </row>
        <row r="182">
          <cell r="B182" t="str">
            <v xml:space="preserve"> Commercial banks (London Club)</v>
          </cell>
          <cell r="E182">
            <v>353.4167258425739</v>
          </cell>
          <cell r="F182">
            <v>308.45323741007195</v>
          </cell>
          <cell r="G182">
            <v>272.5106790915371</v>
          </cell>
          <cell r="H182">
            <v>312.32815634985513</v>
          </cell>
          <cell r="I182">
            <v>538.34836178010494</v>
          </cell>
          <cell r="J182">
            <v>704.60177907928846</v>
          </cell>
          <cell r="K182">
            <v>801.58654936183245</v>
          </cell>
          <cell r="L182">
            <v>1029.8625025762167</v>
          </cell>
          <cell r="M182">
            <v>1204.1752564564642</v>
          </cell>
          <cell r="N182">
            <v>1346.0848582944766</v>
          </cell>
          <cell r="O182">
            <v>1566.0219520618398</v>
          </cell>
          <cell r="P182">
            <v>25.883171070931851</v>
          </cell>
          <cell r="Q182">
            <v>27.585677012205117</v>
          </cell>
          <cell r="R182">
            <v>26.434199057817462</v>
          </cell>
          <cell r="S182">
            <v>27.118118013143544</v>
          </cell>
        </row>
        <row r="183">
          <cell r="B183" t="str">
            <v xml:space="preserve"> Suppliers (Kinshasa Club)</v>
          </cell>
          <cell r="E183">
            <v>224.9</v>
          </cell>
          <cell r="F183">
            <v>193.49170000000001</v>
          </cell>
          <cell r="G183">
            <v>142.28920248685378</v>
          </cell>
          <cell r="H183">
            <v>201.27814520323997</v>
          </cell>
          <cell r="I183">
            <v>213.77914409204359</v>
          </cell>
          <cell r="J183">
            <v>195.35939718555383</v>
          </cell>
          <cell r="K183">
            <v>181.10728515187358</v>
          </cell>
          <cell r="L183">
            <v>179.7178221932993</v>
          </cell>
          <cell r="M183">
            <v>183.0694509903536</v>
          </cell>
          <cell r="N183">
            <v>185.98905682126141</v>
          </cell>
          <cell r="O183">
            <v>188.49408934870814</v>
          </cell>
          <cell r="P183">
            <v>274.4297635605007</v>
          </cell>
          <cell r="Q183">
            <v>288.81210688114163</v>
          </cell>
          <cell r="R183">
            <v>284.41266401648528</v>
          </cell>
          <cell r="S183">
            <v>286.59814351558691</v>
          </cell>
        </row>
        <row r="184">
          <cell r="B184" t="str">
            <v xml:space="preserve"> World Bank Gecamines Trust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96.669407513925677</v>
          </cell>
          <cell r="K184">
            <v>112.40775960441232</v>
          </cell>
          <cell r="L184">
            <v>169.80198183235274</v>
          </cell>
          <cell r="M184">
            <v>194.25576343284396</v>
          </cell>
          <cell r="N184">
            <v>218.14480759159187</v>
          </cell>
          <cell r="O184">
            <v>241.43994453960752</v>
          </cell>
          <cell r="P184">
            <v>243.73435326842838</v>
          </cell>
          <cell r="Q184">
            <v>297.69851922333237</v>
          </cell>
          <cell r="R184">
            <v>251.13909534752375</v>
          </cell>
          <cell r="S184">
            <v>270.56916457176214</v>
          </cell>
        </row>
        <row r="185">
          <cell r="B185" t="str">
            <v xml:space="preserve"> Short term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 t="str">
            <v xml:space="preserve">   of which: central bank</v>
          </cell>
        </row>
        <row r="187">
          <cell r="B187" t="str">
            <v xml:space="preserve"> Financing gap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9">
          <cell r="B189" t="str">
            <v>5. Total stock of arrears</v>
          </cell>
        </row>
        <row r="190">
          <cell r="B190" t="str">
            <v>Total</v>
          </cell>
          <cell r="D190">
            <v>55</v>
          </cell>
          <cell r="E190">
            <v>198.16</v>
          </cell>
          <cell r="F190">
            <v>296.6941854292217</v>
          </cell>
          <cell r="G190">
            <v>414.19410093581371</v>
          </cell>
          <cell r="H190">
            <v>959.84007203102942</v>
          </cell>
          <cell r="I190">
            <v>548.88182873046264</v>
          </cell>
          <cell r="J190">
            <v>1112.0472447992674</v>
          </cell>
          <cell r="K190">
            <v>2027.0373631040325</v>
          </cell>
          <cell r="L190">
            <v>3187.1434693179549</v>
          </cell>
          <cell r="M190">
            <v>4194.0212773821186</v>
          </cell>
          <cell r="N190">
            <v>5087.6218640599345</v>
          </cell>
          <cell r="O190">
            <v>6088.7418612672482</v>
          </cell>
          <cell r="P190">
            <v>4010.4869785938995</v>
          </cell>
          <cell r="Q190">
            <v>5482.8644630983508</v>
          </cell>
          <cell r="R190">
            <v>6802.5705670851967</v>
          </cell>
          <cell r="S190">
            <v>8663.3563391342304</v>
          </cell>
        </row>
        <row r="191">
          <cell r="B191" t="str">
            <v xml:space="preserve"> Multilaterals (incl. Fd.)</v>
          </cell>
          <cell r="E191">
            <v>0</v>
          </cell>
          <cell r="F191">
            <v>0</v>
          </cell>
          <cell r="G191">
            <v>10.873865271037795</v>
          </cell>
          <cell r="H191">
            <v>113.39817143570026</v>
          </cell>
          <cell r="I191">
            <v>11.338555168332277</v>
          </cell>
          <cell r="J191">
            <v>56.72512123104805</v>
          </cell>
          <cell r="K191">
            <v>153.57232283831573</v>
          </cell>
          <cell r="L191">
            <v>253.34372204290338</v>
          </cell>
          <cell r="M191">
            <v>381.94081449721671</v>
          </cell>
          <cell r="N191">
            <v>510.99330677066655</v>
          </cell>
          <cell r="O191">
            <v>615.75880970452647</v>
          </cell>
          <cell r="P191">
            <v>857.39350000000002</v>
          </cell>
          <cell r="Q191">
            <v>820.6635</v>
          </cell>
          <cell r="R191">
            <v>1085.662542</v>
          </cell>
          <cell r="S191">
            <v>1456.371449</v>
          </cell>
        </row>
        <row r="192">
          <cell r="B192" t="str">
            <v xml:space="preserve">   Fund</v>
          </cell>
          <cell r="D192">
            <v>0.25</v>
          </cell>
          <cell r="E192">
            <v>0</v>
          </cell>
          <cell r="F192">
            <v>0</v>
          </cell>
          <cell r="G192">
            <v>0</v>
          </cell>
          <cell r="H192">
            <v>100.19</v>
          </cell>
          <cell r="I192">
            <v>0</v>
          </cell>
          <cell r="J192">
            <v>27.934500000000014</v>
          </cell>
          <cell r="K192">
            <v>81.894500000000008</v>
          </cell>
          <cell r="L192">
            <v>129.26650000000001</v>
          </cell>
          <cell r="M192">
            <v>197.86450000000002</v>
          </cell>
          <cell r="N192">
            <v>258.19450000000001</v>
          </cell>
          <cell r="O192">
            <v>286.73450000000003</v>
          </cell>
          <cell r="P192">
            <v>296.26350000000002</v>
          </cell>
          <cell r="Q192">
            <v>331.20350000000002</v>
          </cell>
          <cell r="R192">
            <v>358.35254200000003</v>
          </cell>
          <cell r="S192">
            <v>379.15144900000001</v>
          </cell>
        </row>
        <row r="193">
          <cell r="B193" t="str">
            <v xml:space="preserve">   Multilaterals (excl. Fd.)</v>
          </cell>
          <cell r="F193">
            <v>0</v>
          </cell>
          <cell r="G193">
            <v>10.873865271037795</v>
          </cell>
          <cell r="H193">
            <v>13.208171435700265</v>
          </cell>
          <cell r="I193">
            <v>11.338555168332277</v>
          </cell>
          <cell r="J193">
            <v>28.790621231048032</v>
          </cell>
          <cell r="K193">
            <v>71.67782283831572</v>
          </cell>
          <cell r="L193">
            <v>124.07722204290337</v>
          </cell>
          <cell r="M193">
            <v>184.07631449721669</v>
          </cell>
          <cell r="N193">
            <v>252.79880677066654</v>
          </cell>
          <cell r="O193">
            <v>329.02430970452644</v>
          </cell>
          <cell r="P193">
            <v>561.13</v>
          </cell>
          <cell r="Q193">
            <v>489.46</v>
          </cell>
          <cell r="R193">
            <v>727.31000000000006</v>
          </cell>
          <cell r="S193">
            <v>1077.22</v>
          </cell>
        </row>
        <row r="194">
          <cell r="B194" t="str">
            <v xml:space="preserve">       World Bank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10.624927991628649</v>
          </cell>
          <cell r="L194">
            <v>23.595711982250215</v>
          </cell>
          <cell r="M194">
            <v>39.221951973438266</v>
          </cell>
          <cell r="N194">
            <v>51.256595147252078</v>
          </cell>
          <cell r="O194">
            <v>63.920193792581557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 t="str">
            <v xml:space="preserve">       Other</v>
          </cell>
          <cell r="F195">
            <v>0</v>
          </cell>
          <cell r="G195">
            <v>10.873865271037795</v>
          </cell>
          <cell r="H195">
            <v>13.208171435700265</v>
          </cell>
          <cell r="I195">
            <v>11.338555168332277</v>
          </cell>
          <cell r="J195">
            <v>28.790621231048032</v>
          </cell>
          <cell r="K195">
            <v>61.052894846687067</v>
          </cell>
          <cell r="L195">
            <v>100.48151006065315</v>
          </cell>
          <cell r="M195">
            <v>144.85436252377843</v>
          </cell>
          <cell r="N195">
            <v>201.54221162341446</v>
          </cell>
          <cell r="O195">
            <v>265.10411591194486</v>
          </cell>
          <cell r="P195">
            <v>561.13</v>
          </cell>
          <cell r="Q195">
            <v>489.46</v>
          </cell>
          <cell r="R195">
            <v>727.31000000000006</v>
          </cell>
          <cell r="S195">
            <v>1077.22</v>
          </cell>
        </row>
        <row r="196">
          <cell r="B196" t="str">
            <v xml:space="preserve"> Bilateral official</v>
          </cell>
          <cell r="E196">
            <v>115.3</v>
          </cell>
          <cell r="F196">
            <v>170.38124858289933</v>
          </cell>
          <cell r="G196">
            <v>213.01486753918979</v>
          </cell>
          <cell r="H196">
            <v>511.17268348061486</v>
          </cell>
          <cell r="I196">
            <v>5.3009478603122204</v>
          </cell>
          <cell r="J196">
            <v>322.62934415947058</v>
          </cell>
          <cell r="K196">
            <v>1023.0491162643139</v>
          </cell>
          <cell r="L196">
            <v>1836.6267521950606</v>
          </cell>
          <cell r="M196">
            <v>2504.9473515340105</v>
          </cell>
          <cell r="N196">
            <v>3093.9880628484066</v>
          </cell>
          <cell r="O196">
            <v>3737.6703090925234</v>
          </cell>
          <cell r="P196">
            <v>2801.3619069666393</v>
          </cell>
          <cell r="Q196">
            <v>4187.1744191049966</v>
          </cell>
          <cell r="R196">
            <v>5280.9283965085597</v>
          </cell>
          <cell r="S196">
            <v>6742.4942239402681</v>
          </cell>
        </row>
        <row r="197">
          <cell r="B197" t="str">
            <v xml:space="preserve">   Paris Club</v>
          </cell>
          <cell r="E197">
            <v>115.3</v>
          </cell>
          <cell r="F197">
            <v>170.38124858289933</v>
          </cell>
          <cell r="G197">
            <v>213.01486753918979</v>
          </cell>
          <cell r="H197">
            <v>511.17268348061486</v>
          </cell>
          <cell r="I197">
            <v>0</v>
          </cell>
          <cell r="J197">
            <v>313.10503736524322</v>
          </cell>
          <cell r="K197">
            <v>1009.460957289055</v>
          </cell>
          <cell r="L197">
            <v>1818.9842649724931</v>
          </cell>
          <cell r="M197">
            <v>2485.9656451126202</v>
          </cell>
          <cell r="N197">
            <v>3073.6792628675125</v>
          </cell>
          <cell r="O197">
            <v>3716.1815069473846</v>
          </cell>
          <cell r="P197">
            <v>2795.1797094701164</v>
          </cell>
          <cell r="Q197">
            <v>4064.6027032458214</v>
          </cell>
          <cell r="R197">
            <v>5170.3834453170148</v>
          </cell>
          <cell r="S197">
            <v>6629.6502121757412</v>
          </cell>
        </row>
        <row r="198">
          <cell r="B198" t="str">
            <v xml:space="preserve">      Pre-cutoff date</v>
          </cell>
        </row>
        <row r="199">
          <cell r="B199" t="str">
            <v xml:space="preserve">      Post-cutoff date</v>
          </cell>
        </row>
        <row r="200">
          <cell r="B200" t="str">
            <v xml:space="preserve">    Other</v>
          </cell>
          <cell r="F200">
            <v>0</v>
          </cell>
          <cell r="G200">
            <v>0</v>
          </cell>
          <cell r="H200">
            <v>0</v>
          </cell>
          <cell r="I200">
            <v>5.3009478603122204</v>
          </cell>
          <cell r="J200">
            <v>9.5243067942273409</v>
          </cell>
          <cell r="K200">
            <v>13.588158975258798</v>
          </cell>
          <cell r="L200">
            <v>17.642487222567524</v>
          </cell>
          <cell r="M200">
            <v>18.981706421390502</v>
          </cell>
          <cell r="N200">
            <v>20.308799980894054</v>
          </cell>
          <cell r="O200">
            <v>21.48880214513871</v>
          </cell>
          <cell r="P200">
            <v>6.1821974965229494</v>
          </cell>
          <cell r="Q200">
            <v>122.57171585917472</v>
          </cell>
          <cell r="R200">
            <v>110.54495119154456</v>
          </cell>
          <cell r="S200">
            <v>112.84401176452639</v>
          </cell>
        </row>
        <row r="201">
          <cell r="B201" t="str">
            <v xml:space="preserve"> Commercial banks (London Club)</v>
          </cell>
          <cell r="E201">
            <v>82.86</v>
          </cell>
          <cell r="F201">
            <v>123.62293684632235</v>
          </cell>
          <cell r="G201">
            <v>177.02523053095459</v>
          </cell>
          <cell r="H201">
            <v>319.61936945178786</v>
          </cell>
          <cell r="I201">
            <v>515.93533111972761</v>
          </cell>
          <cell r="J201">
            <v>704.60177907928846</v>
          </cell>
          <cell r="K201">
            <v>801.58654936183245</v>
          </cell>
          <cell r="L201">
            <v>1029.8625025762167</v>
          </cell>
          <cell r="M201">
            <v>1204.1752564564642</v>
          </cell>
          <cell r="N201">
            <v>1346.0848582944766</v>
          </cell>
          <cell r="O201">
            <v>1566.0219520618398</v>
          </cell>
          <cell r="P201">
            <v>25.883171070931851</v>
          </cell>
          <cell r="Q201">
            <v>27.585677012205117</v>
          </cell>
          <cell r="R201">
            <v>26.434199057817462</v>
          </cell>
          <cell r="S201">
            <v>27.118118013143544</v>
          </cell>
        </row>
        <row r="202">
          <cell r="B202" t="str">
            <v xml:space="preserve"> Suppliers (Kinshasa Club)</v>
          </cell>
          <cell r="F202">
            <v>2.6899999999999977</v>
          </cell>
          <cell r="G202">
            <v>13.280137594631553</v>
          </cell>
          <cell r="H202">
            <v>15.64984766292636</v>
          </cell>
          <cell r="I202">
            <v>16.306994582090461</v>
          </cell>
          <cell r="J202">
            <v>12.79</v>
          </cell>
          <cell r="K202">
            <v>17.790022219623435</v>
          </cell>
          <cell r="L202">
            <v>27.519785242284637</v>
          </cell>
          <cell r="M202">
            <v>38.713366032446729</v>
          </cell>
          <cell r="N202">
            <v>48.422103125656946</v>
          </cell>
          <cell r="O202">
            <v>57.862120439614159</v>
          </cell>
          <cell r="P202">
            <v>198.72044506258695</v>
          </cell>
          <cell r="Q202">
            <v>216.39414608418937</v>
          </cell>
          <cell r="R202">
            <v>222.89384826183323</v>
          </cell>
          <cell r="S202">
            <v>230.17613763332372</v>
          </cell>
        </row>
        <row r="203">
          <cell r="B203" t="str">
            <v xml:space="preserve"> World Bank Gecamines Trust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15.301000329460228</v>
          </cell>
          <cell r="K203">
            <v>31.039352419946866</v>
          </cell>
          <cell r="L203">
            <v>39.790707261489416</v>
          </cell>
          <cell r="M203">
            <v>64.244488861980656</v>
          </cell>
          <cell r="N203">
            <v>88.133533020728549</v>
          </cell>
          <cell r="O203">
            <v>111.4286699687442</v>
          </cell>
          <cell r="P203">
            <v>127.12795549374133</v>
          </cell>
          <cell r="Q203">
            <v>231.04672089695927</v>
          </cell>
          <cell r="R203">
            <v>186.65158125698571</v>
          </cell>
          <cell r="S203">
            <v>207.19641054749491</v>
          </cell>
        </row>
        <row r="204">
          <cell r="B204" t="str">
            <v xml:space="preserve"> Short term</v>
          </cell>
        </row>
        <row r="205">
          <cell r="B205" t="str">
            <v xml:space="preserve">   of which: central bank</v>
          </cell>
        </row>
        <row r="207">
          <cell r="B207" t="str">
            <v>6. Scheduled interest on pre-96 debt</v>
          </cell>
        </row>
        <row r="208">
          <cell r="B208" t="str">
            <v>Total</v>
          </cell>
          <cell r="D208">
            <v>415</v>
          </cell>
          <cell r="E208">
            <v>383.9</v>
          </cell>
          <cell r="F208">
            <v>400.95726377085037</v>
          </cell>
          <cell r="G208">
            <v>390.49783718265041</v>
          </cell>
          <cell r="H208">
            <v>379.7139522621448</v>
          </cell>
          <cell r="I208">
            <v>369.33591443432061</v>
          </cell>
          <cell r="J208">
            <v>414.64977575748605</v>
          </cell>
          <cell r="K208">
            <v>373.12469048237415</v>
          </cell>
          <cell r="L208">
            <v>335.90776237936467</v>
          </cell>
          <cell r="M208">
            <v>286.91610579105094</v>
          </cell>
          <cell r="N208">
            <v>251.31710597501456</v>
          </cell>
          <cell r="O208">
            <v>213.66995192698886</v>
          </cell>
          <cell r="P208">
            <v>148.49342436105164</v>
          </cell>
          <cell r="Q208">
            <v>165.0270173162661</v>
          </cell>
          <cell r="R208">
            <v>121.93112168904746</v>
          </cell>
          <cell r="S208">
            <v>100.22793527373629</v>
          </cell>
        </row>
        <row r="209">
          <cell r="B209" t="str">
            <v xml:space="preserve"> Multilaterals (incl. Fd.)</v>
          </cell>
          <cell r="E209">
            <v>56.489818</v>
          </cell>
          <cell r="F209">
            <v>78.840326924527957</v>
          </cell>
          <cell r="G209">
            <v>74.947837182650346</v>
          </cell>
          <cell r="H209">
            <v>67.103952262144873</v>
          </cell>
          <cell r="I209">
            <v>70.155914434320636</v>
          </cell>
          <cell r="J209">
            <v>77.652614860162259</v>
          </cell>
          <cell r="K209">
            <v>71.779126692070676</v>
          </cell>
          <cell r="L209">
            <v>66.418089289530201</v>
          </cell>
          <cell r="M209">
            <v>58.855721539412244</v>
          </cell>
          <cell r="N209">
            <v>53.088662884984942</v>
          </cell>
          <cell r="O209">
            <v>49.83201937615874</v>
          </cell>
          <cell r="P209">
            <v>67.596993522047981</v>
          </cell>
          <cell r="Q209">
            <v>60.236788314580906</v>
          </cell>
          <cell r="R209">
            <v>50.356432706362739</v>
          </cell>
          <cell r="S209">
            <v>45.588133904869096</v>
          </cell>
        </row>
        <row r="210">
          <cell r="B210" t="str">
            <v xml:space="preserve">   Fund</v>
          </cell>
          <cell r="D210">
            <v>54.22</v>
          </cell>
          <cell r="E210">
            <v>56.489818</v>
          </cell>
          <cell r="F210">
            <v>55.271382000000003</v>
          </cell>
          <cell r="G210">
            <v>47.127000000000002</v>
          </cell>
          <cell r="H210">
            <v>42.638187000000002</v>
          </cell>
          <cell r="I210">
            <v>44.673000000000002</v>
          </cell>
          <cell r="J210">
            <v>35.660156999999998</v>
          </cell>
          <cell r="K210">
            <v>26.374999999999986</v>
          </cell>
          <cell r="L210">
            <v>20.693227</v>
          </cell>
          <cell r="M210">
            <v>16.714166000000006</v>
          </cell>
          <cell r="N210">
            <v>13.513335999999995</v>
          </cell>
          <cell r="O210">
            <v>14.899999999999999</v>
          </cell>
          <cell r="P210">
            <v>20.529999999999998</v>
          </cell>
          <cell r="Q210">
            <v>20.39</v>
          </cell>
          <cell r="R210">
            <v>11.187732</v>
          </cell>
          <cell r="S210">
            <v>12.069907000000001</v>
          </cell>
        </row>
        <row r="211">
          <cell r="B211" t="str">
            <v xml:space="preserve">   Multilaterals (excl. Fd.)</v>
          </cell>
          <cell r="E211">
            <v>0</v>
          </cell>
          <cell r="F211">
            <v>23.568944924527955</v>
          </cell>
          <cell r="G211">
            <v>27.820837182650337</v>
          </cell>
          <cell r="H211">
            <v>24.465765262144863</v>
          </cell>
          <cell r="I211">
            <v>25.482914434320637</v>
          </cell>
          <cell r="J211">
            <v>41.992457860162261</v>
          </cell>
          <cell r="K211">
            <v>45.40412669207069</v>
          </cell>
          <cell r="L211">
            <v>45.724862289530193</v>
          </cell>
          <cell r="M211">
            <v>42.141555539412238</v>
          </cell>
          <cell r="N211">
            <v>39.575326884984946</v>
          </cell>
          <cell r="O211">
            <v>34.932019376158742</v>
          </cell>
          <cell r="P211">
            <v>47.06699352204798</v>
          </cell>
          <cell r="Q211">
            <v>39.846788314580905</v>
          </cell>
          <cell r="R211">
            <v>39.168700706362735</v>
          </cell>
          <cell r="S211">
            <v>33.518226904869096</v>
          </cell>
        </row>
        <row r="212">
          <cell r="B212" t="str">
            <v xml:space="preserve">       World Bank</v>
          </cell>
          <cell r="F212">
            <v>6.4</v>
          </cell>
          <cell r="G212">
            <v>6.960126210288613</v>
          </cell>
          <cell r="H212">
            <v>7.2176915292576931</v>
          </cell>
          <cell r="I212">
            <v>5.4643007951974871</v>
          </cell>
          <cell r="J212">
            <v>6.5385407942533496</v>
          </cell>
          <cell r="K212">
            <v>9.5249279916286476</v>
          </cell>
          <cell r="L212">
            <v>10.670783990621567</v>
          </cell>
          <cell r="M212">
            <v>10.026239991188049</v>
          </cell>
          <cell r="N212">
            <v>6.7681771534681276</v>
          </cell>
          <cell r="O212">
            <v>6.5064923804998438</v>
          </cell>
          <cell r="P212">
            <v>5.9445068651437758</v>
          </cell>
          <cell r="Q212">
            <v>6.2717086112499221</v>
          </cell>
          <cell r="R212">
            <v>6.362241428494456</v>
          </cell>
          <cell r="S212">
            <v>6.3116364431381262</v>
          </cell>
        </row>
        <row r="213">
          <cell r="B213" t="str">
            <v xml:space="preserve">       Other</v>
          </cell>
          <cell r="F213">
            <v>17.168944924527956</v>
          </cell>
          <cell r="G213">
            <v>20.860710972361723</v>
          </cell>
          <cell r="H213">
            <v>17.248073732887171</v>
          </cell>
          <cell r="I213">
            <v>20.018613639123149</v>
          </cell>
          <cell r="J213">
            <v>35.453917065908911</v>
          </cell>
          <cell r="K213">
            <v>35.879198700442046</v>
          </cell>
          <cell r="L213">
            <v>35.054078298908628</v>
          </cell>
          <cell r="M213">
            <v>32.115315548224189</v>
          </cell>
          <cell r="N213">
            <v>32.807149731516816</v>
          </cell>
          <cell r="O213">
            <v>28.425526995658899</v>
          </cell>
          <cell r="P213">
            <v>41.122486656904208</v>
          </cell>
          <cell r="Q213">
            <v>33.575079703330985</v>
          </cell>
          <cell r="R213">
            <v>32.806459277868278</v>
          </cell>
          <cell r="S213">
            <v>27.206590461730972</v>
          </cell>
        </row>
        <row r="214">
          <cell r="B214" t="str">
            <v xml:space="preserve"> Bilateral official</v>
          </cell>
          <cell r="F214">
            <v>271</v>
          </cell>
          <cell r="G214">
            <v>287.60000000000002</v>
          </cell>
          <cell r="H214">
            <v>293.5</v>
          </cell>
          <cell r="I214">
            <v>272.7</v>
          </cell>
          <cell r="J214">
            <v>311.26439911088909</v>
          </cell>
          <cell r="K214">
            <v>279.31418780572585</v>
          </cell>
          <cell r="L214">
            <v>251.15129276198809</v>
          </cell>
          <cell r="M214">
            <v>212.26437311808357</v>
          </cell>
          <cell r="N214">
            <v>183.34701501205637</v>
          </cell>
          <cell r="O214">
            <v>150.45363786575339</v>
          </cell>
          <cell r="P214">
            <v>62.861583369416294</v>
          </cell>
          <cell r="Q214">
            <v>88.792642464035694</v>
          </cell>
          <cell r="R214">
            <v>56.904579488515473</v>
          </cell>
          <cell r="S214">
            <v>41.05999123029487</v>
          </cell>
        </row>
        <row r="215">
          <cell r="B215" t="str">
            <v xml:space="preserve">   Paris Club</v>
          </cell>
          <cell r="F215">
            <v>271</v>
          </cell>
          <cell r="G215">
            <v>287.60000000000002</v>
          </cell>
          <cell r="H215">
            <v>293.5</v>
          </cell>
          <cell r="I215">
            <v>272.7</v>
          </cell>
          <cell r="J215">
            <v>310.94009231666178</v>
          </cell>
          <cell r="K215">
            <v>279.02913342612112</v>
          </cell>
          <cell r="L215">
            <v>250.90277877134744</v>
          </cell>
          <cell r="M215">
            <v>212.04236351827868</v>
          </cell>
          <cell r="N215">
            <v>183.14445862665846</v>
          </cell>
          <cell r="O215">
            <v>150.30860966679595</v>
          </cell>
          <cell r="P215">
            <v>62.737595972460802</v>
          </cell>
          <cell r="Q215">
            <v>88.698167131537147</v>
          </cell>
          <cell r="R215">
            <v>56.838229346155742</v>
          </cell>
          <cell r="S215">
            <v>41.023423232362433</v>
          </cell>
        </row>
        <row r="216">
          <cell r="A216" t="str">
            <v>|| ~</v>
          </cell>
          <cell r="B216" t="str">
            <v xml:space="preserve">      Pre-cutoff date</v>
          </cell>
          <cell r="F216" t="str">
            <v>...</v>
          </cell>
          <cell r="G216" t="str">
            <v>...</v>
          </cell>
          <cell r="H216" t="str">
            <v>...</v>
          </cell>
          <cell r="I216" t="str">
            <v>...</v>
          </cell>
          <cell r="J216">
            <v>296.01805696329836</v>
          </cell>
          <cell r="K216">
            <v>264.42311659814197</v>
          </cell>
          <cell r="L216">
            <v>237.05921355466836</v>
          </cell>
          <cell r="M216">
            <v>198.41447895645149</v>
          </cell>
          <cell r="N216">
            <v>170.20605878512583</v>
          </cell>
          <cell r="O216">
            <v>138.44266611573241</v>
          </cell>
          <cell r="P216">
            <v>51.027675148886736</v>
          </cell>
          <cell r="Q216">
            <v>77.797167227858253</v>
          </cell>
          <cell r="R216">
            <v>47.254319894194225</v>
          </cell>
          <cell r="S216">
            <v>32.247103728578253</v>
          </cell>
        </row>
        <row r="217">
          <cell r="A217" t="str">
            <v>|| ~</v>
          </cell>
          <cell r="B217" t="str">
            <v xml:space="preserve">      Post-cutoff date</v>
          </cell>
          <cell r="F217" t="str">
            <v>...</v>
          </cell>
          <cell r="G217" t="str">
            <v>...</v>
          </cell>
          <cell r="H217" t="str">
            <v>...</v>
          </cell>
          <cell r="I217" t="str">
            <v>...</v>
          </cell>
          <cell r="J217">
            <v>14.922035353363389</v>
          </cell>
          <cell r="K217">
            <v>14.606016827979172</v>
          </cell>
          <cell r="L217">
            <v>13.843565216679085</v>
          </cell>
          <cell r="M217">
            <v>13.62788456182718</v>
          </cell>
          <cell r="N217">
            <v>12.938399841532631</v>
          </cell>
          <cell r="O217">
            <v>11.865943551063546</v>
          </cell>
          <cell r="P217">
            <v>11.709920823574064</v>
          </cell>
          <cell r="Q217">
            <v>10.90099990367889</v>
          </cell>
          <cell r="R217">
            <v>9.5839094519615209</v>
          </cell>
          <cell r="S217">
            <v>8.7763195037841832</v>
          </cell>
        </row>
        <row r="218">
          <cell r="B218" t="str">
            <v xml:space="preserve">    Other</v>
          </cell>
          <cell r="J218">
            <v>0.32430679422733905</v>
          </cell>
          <cell r="K218">
            <v>0.28505437960472457</v>
          </cell>
          <cell r="L218">
            <v>0.24851399064064017</v>
          </cell>
          <cell r="M218">
            <v>0.22200959980487822</v>
          </cell>
          <cell r="N218">
            <v>0.20255638539791093</v>
          </cell>
          <cell r="O218">
            <v>0.14502819895744334</v>
          </cell>
          <cell r="P218">
            <v>0.12398739695549009</v>
          </cell>
          <cell r="Q218">
            <v>9.4475332498550391E-2</v>
          </cell>
          <cell r="R218">
            <v>6.6350142359733605E-2</v>
          </cell>
          <cell r="S218">
            <v>3.65679979324341E-2</v>
          </cell>
        </row>
        <row r="219">
          <cell r="B219" t="str">
            <v xml:space="preserve"> Commercial banks (London Club)</v>
          </cell>
          <cell r="F219">
            <v>22.076936846322358</v>
          </cell>
          <cell r="G219">
            <v>12.98</v>
          </cell>
          <cell r="H219">
            <v>10.199999999999999</v>
          </cell>
          <cell r="I219">
            <v>6.87</v>
          </cell>
          <cell r="J219">
            <v>1.2234669811320755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 t="str">
            <v xml:space="preserve"> Suppliers (Kinshasa Club)</v>
          </cell>
          <cell r="E220">
            <v>12.9</v>
          </cell>
          <cell r="F220">
            <v>9.0399999999999991</v>
          </cell>
          <cell r="G220">
            <v>7.97</v>
          </cell>
          <cell r="H220">
            <v>8.7100000000000009</v>
          </cell>
          <cell r="I220">
            <v>8.7100000000000009</v>
          </cell>
          <cell r="J220">
            <v>6.316611878473398</v>
          </cell>
          <cell r="K220">
            <v>5.0578879663197291</v>
          </cell>
          <cell r="L220">
            <v>4.2105370414257033</v>
          </cell>
          <cell r="M220">
            <v>3.3516287970542904</v>
          </cell>
          <cell r="N220">
            <v>2.9196058309078197</v>
          </cell>
          <cell r="O220">
            <v>2.5050325274467484</v>
          </cell>
          <cell r="P220">
            <v>10.628475194573401</v>
          </cell>
          <cell r="Q220">
            <v>9.709157247543331</v>
          </cell>
          <cell r="R220">
            <v>9.7092374986410164</v>
          </cell>
          <cell r="S220">
            <v>9.9464954376220742</v>
          </cell>
        </row>
        <row r="221">
          <cell r="B221" t="str">
            <v xml:space="preserve"> World Bank Gecamines Trust</v>
          </cell>
          <cell r="J221">
            <v>10.292682926829269</v>
          </cell>
          <cell r="K221">
            <v>9.2734880182578916</v>
          </cell>
          <cell r="L221">
            <v>9.2278432864206934</v>
          </cell>
          <cell r="M221">
            <v>7.9443823365008379</v>
          </cell>
          <cell r="N221">
            <v>7.1618222470653992</v>
          </cell>
          <cell r="O221">
            <v>6.3792621576299613</v>
          </cell>
          <cell r="P221">
            <v>5.9390721073225263</v>
          </cell>
          <cell r="Q221">
            <v>4.6813862493012861</v>
          </cell>
          <cell r="R221">
            <v>3.8429290106204581</v>
          </cell>
          <cell r="S221">
            <v>2.6551145891559527</v>
          </cell>
        </row>
        <row r="222">
          <cell r="A222" t="str">
            <v>|| ~</v>
          </cell>
          <cell r="B222" t="str">
            <v xml:space="preserve"> Short term</v>
          </cell>
          <cell r="F222">
            <v>20</v>
          </cell>
          <cell r="G222">
            <v>7</v>
          </cell>
          <cell r="H222">
            <v>0.2</v>
          </cell>
          <cell r="I222">
            <v>10.9</v>
          </cell>
          <cell r="J222">
            <v>7.9</v>
          </cell>
          <cell r="K222">
            <v>7.7</v>
          </cell>
          <cell r="L222">
            <v>4.9000000000000004</v>
          </cell>
          <cell r="M222">
            <v>4.5</v>
          </cell>
          <cell r="N222">
            <v>4.8</v>
          </cell>
          <cell r="O222">
            <v>4.5</v>
          </cell>
          <cell r="P222">
            <v>1.4673001676914477</v>
          </cell>
          <cell r="Q222">
            <v>1.6070430408049188</v>
          </cell>
          <cell r="R222">
            <v>1.1179429849077698</v>
          </cell>
          <cell r="S222">
            <v>0.97820011179429844</v>
          </cell>
        </row>
        <row r="223">
          <cell r="A223" t="str">
            <v>|| ~</v>
          </cell>
          <cell r="B223" t="str">
            <v xml:space="preserve">   of which: central bank</v>
          </cell>
        </row>
        <row r="225">
          <cell r="B225" t="str">
            <v>7. Sched. int. on new debt (contracted &amp; disb. post-1995)</v>
          </cell>
        </row>
        <row r="226">
          <cell r="B226" t="str">
            <v>Total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 t="str">
            <v xml:space="preserve"> Multilaterals (incl. Fd.)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 t="str">
            <v xml:space="preserve">   Fund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 t="str">
            <v xml:space="preserve">   Multilaterals (excl. Fd.)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 t="str">
            <v xml:space="preserve">       World Bank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 t="str">
            <v xml:space="preserve">       Other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 t="str">
            <v xml:space="preserve"> Bilateral official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 t="str">
            <v xml:space="preserve">   Paris Club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 t="str">
            <v xml:space="preserve">      Pre-cutoff date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 t="str">
            <v xml:space="preserve">      Post-cutoff date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 t="str">
            <v xml:space="preserve">    Other</v>
          </cell>
        </row>
        <row r="237">
          <cell r="B237" t="str">
            <v xml:space="preserve"> Commercial banks (London Club)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 t="str">
            <v xml:space="preserve"> Suppliers (Kinshasa Club)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 t="str">
            <v xml:space="preserve"> World Bank Gecamines Trust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A240" t="str">
            <v>|| ~</v>
          </cell>
          <cell r="B240" t="str">
            <v xml:space="preserve"> Short term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A241" t="str">
            <v>|| ~</v>
          </cell>
          <cell r="B241" t="str">
            <v xml:space="preserve">   of which: central bank</v>
          </cell>
        </row>
        <row r="242">
          <cell r="B242" t="str">
            <v xml:space="preserve"> Financing gap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4">
          <cell r="B244" t="str">
            <v>8. Interest on arrears (accruals of late interest)</v>
          </cell>
        </row>
        <row r="245">
          <cell r="B245" t="str">
            <v>Total</v>
          </cell>
          <cell r="E245">
            <v>0</v>
          </cell>
          <cell r="F245">
            <v>30.362936846322356</v>
          </cell>
          <cell r="G245">
            <v>25.342293684632235</v>
          </cell>
          <cell r="H245">
            <v>101.90413892083326</v>
          </cell>
          <cell r="I245">
            <v>167.73596166793985</v>
          </cell>
          <cell r="J245">
            <v>197.11200783827371</v>
          </cell>
          <cell r="K245">
            <v>98.357434343273411</v>
          </cell>
          <cell r="L245">
            <v>218.14515402273406</v>
          </cell>
          <cell r="M245">
            <v>174.04526753288084</v>
          </cell>
          <cell r="N245">
            <v>157.38131410414874</v>
          </cell>
          <cell r="O245">
            <v>224.34370350271524</v>
          </cell>
          <cell r="P245">
            <v>217.8707907619218</v>
          </cell>
          <cell r="Q245">
            <v>4.0616105805436877</v>
          </cell>
          <cell r="R245">
            <v>4.1770393628893885</v>
          </cell>
          <cell r="S245">
            <v>4.1806102382704999</v>
          </cell>
        </row>
        <row r="246">
          <cell r="B246" t="str">
            <v xml:space="preserve"> Multilaterals (incl. Fd.)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 t="str">
            <v xml:space="preserve">   Fund</v>
          </cell>
        </row>
        <row r="248">
          <cell r="B248" t="str">
            <v xml:space="preserve">   Multilaterals (excl. Fd.)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 t="str">
            <v xml:space="preserve">       World Bank</v>
          </cell>
        </row>
        <row r="250">
          <cell r="B250" t="str">
            <v xml:space="preserve">       Other</v>
          </cell>
        </row>
        <row r="251">
          <cell r="B251" t="str">
            <v xml:space="preserve"> Bilateral official</v>
          </cell>
          <cell r="E251">
            <v>0</v>
          </cell>
          <cell r="F251">
            <v>22.076936846322358</v>
          </cell>
          <cell r="G251">
            <v>12.98</v>
          </cell>
          <cell r="H251">
            <v>10.199999999999999</v>
          </cell>
          <cell r="I251">
            <v>6.87</v>
          </cell>
          <cell r="J251">
            <v>1.2234669811320755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 t="str">
            <v xml:space="preserve">   Paris Club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14.887923358724061</v>
          </cell>
          <cell r="K252">
            <v>52.604391794048986</v>
          </cell>
          <cell r="L252">
            <v>76.515825605165105</v>
          </cell>
          <cell r="M252">
            <v>104.04880741665559</v>
          </cell>
          <cell r="N252">
            <v>172.69259193102428</v>
          </cell>
          <cell r="O252">
            <v>226.42814609804327</v>
          </cell>
          <cell r="P252">
            <v>771.17061221390952</v>
          </cell>
          <cell r="Q252">
            <v>877.70490824460956</v>
          </cell>
          <cell r="R252">
            <v>1102.120098023415</v>
          </cell>
          <cell r="S252">
            <v>1171.7629849481589</v>
          </cell>
        </row>
        <row r="253">
          <cell r="B253" t="str">
            <v xml:space="preserve">      Pre-cutoff date</v>
          </cell>
          <cell r="E253" t="str">
            <v>...</v>
          </cell>
          <cell r="F253" t="str">
            <v>...</v>
          </cell>
          <cell r="G253" t="str">
            <v>...</v>
          </cell>
          <cell r="H253" t="str">
            <v>...</v>
          </cell>
          <cell r="I253" t="str">
            <v>...</v>
          </cell>
          <cell r="J253" t="str">
            <v>...</v>
          </cell>
          <cell r="K253" t="str">
            <v>...</v>
          </cell>
          <cell r="L253" t="str">
            <v>...</v>
          </cell>
          <cell r="M253" t="str">
            <v>...</v>
          </cell>
          <cell r="N253" t="str">
            <v>...</v>
          </cell>
          <cell r="O253" t="str">
            <v>...</v>
          </cell>
          <cell r="P253" t="str">
            <v>...</v>
          </cell>
          <cell r="Q253" t="str">
            <v>...</v>
          </cell>
          <cell r="R253" t="str">
            <v>...</v>
          </cell>
          <cell r="S253" t="str">
            <v>...</v>
          </cell>
        </row>
        <row r="254">
          <cell r="B254" t="str">
            <v xml:space="preserve">      Post-cutoff date</v>
          </cell>
          <cell r="E254" t="str">
            <v>...</v>
          </cell>
          <cell r="F254" t="str">
            <v>...</v>
          </cell>
          <cell r="G254" t="str">
            <v>...</v>
          </cell>
          <cell r="H254" t="str">
            <v>...</v>
          </cell>
          <cell r="I254" t="str">
            <v>...</v>
          </cell>
          <cell r="J254" t="str">
            <v>...</v>
          </cell>
          <cell r="K254" t="str">
            <v>...</v>
          </cell>
          <cell r="L254" t="str">
            <v>...</v>
          </cell>
          <cell r="M254" t="str">
            <v>...</v>
          </cell>
          <cell r="N254" t="str">
            <v>...</v>
          </cell>
          <cell r="O254" t="str">
            <v>...</v>
          </cell>
          <cell r="P254" t="str">
            <v>...</v>
          </cell>
          <cell r="Q254" t="str">
            <v>...</v>
          </cell>
          <cell r="R254" t="str">
            <v>...</v>
          </cell>
          <cell r="S254" t="str">
            <v>...</v>
          </cell>
        </row>
        <row r="255">
          <cell r="B255" t="str">
            <v xml:space="preserve">    Other</v>
          </cell>
        </row>
        <row r="256">
          <cell r="B256" t="str">
            <v xml:space="preserve"> Commercial banks (London Club)</v>
          </cell>
          <cell r="F256">
            <v>8.2859999999999996</v>
          </cell>
          <cell r="G256">
            <v>12.362293684632235</v>
          </cell>
          <cell r="H256">
            <v>91.704138920833259</v>
          </cell>
          <cell r="I256">
            <v>160.86596166793984</v>
          </cell>
          <cell r="J256">
            <v>195.88854085714163</v>
          </cell>
          <cell r="K256">
            <v>98.357434343273411</v>
          </cell>
          <cell r="L256">
            <v>218.14515402273406</v>
          </cell>
          <cell r="M256">
            <v>174.04526753288084</v>
          </cell>
          <cell r="N256">
            <v>157.38131410414874</v>
          </cell>
          <cell r="O256">
            <v>224.34370350271524</v>
          </cell>
          <cell r="P256">
            <v>217.8707907619218</v>
          </cell>
          <cell r="Q256">
            <v>4.0616105805436877</v>
          </cell>
          <cell r="R256">
            <v>4.1770393628893885</v>
          </cell>
          <cell r="S256">
            <v>4.1806102382704999</v>
          </cell>
        </row>
        <row r="257">
          <cell r="B257" t="str">
            <v xml:space="preserve"> Suppliers (Kinshasa Club)</v>
          </cell>
        </row>
        <row r="258">
          <cell r="B258" t="str">
            <v xml:space="preserve"> World Bank Gecamines Trust</v>
          </cell>
        </row>
        <row r="259">
          <cell r="B259" t="str">
            <v xml:space="preserve"> Short term</v>
          </cell>
        </row>
        <row r="260">
          <cell r="B260" t="str">
            <v xml:space="preserve">   of which: central bank</v>
          </cell>
        </row>
        <row r="262">
          <cell r="B262" t="str">
            <v>9. Amortization due on debt disb. pre-1996</v>
          </cell>
        </row>
        <row r="263">
          <cell r="B263" t="str">
            <v>Total</v>
          </cell>
          <cell r="D263">
            <v>474</v>
          </cell>
          <cell r="E263">
            <v>550</v>
          </cell>
          <cell r="F263">
            <v>509.16488117581451</v>
          </cell>
          <cell r="G263">
            <v>529.01015429867607</v>
          </cell>
          <cell r="H263">
            <v>512.52262999999994</v>
          </cell>
          <cell r="I263">
            <v>593.00939999999991</v>
          </cell>
          <cell r="J263">
            <v>537.51574959167272</v>
          </cell>
          <cell r="K263">
            <v>525.90085693856008</v>
          </cell>
          <cell r="L263">
            <v>460.4753723782743</v>
          </cell>
          <cell r="M263">
            <v>452.80392415883256</v>
          </cell>
          <cell r="N263">
            <v>502.37635785279565</v>
          </cell>
          <cell r="O263">
            <v>402.04691884918577</v>
          </cell>
          <cell r="P263">
            <v>251.64438432251387</v>
          </cell>
          <cell r="Q263">
            <v>243.36635728830788</v>
          </cell>
          <cell r="R263">
            <v>299.0304801815289</v>
          </cell>
          <cell r="S263">
            <v>263.60179308333761</v>
          </cell>
        </row>
        <row r="264">
          <cell r="B264" t="str">
            <v xml:space="preserve"> Multilaterals (incl. Fd.)</v>
          </cell>
          <cell r="F264">
            <v>145.86488117581453</v>
          </cell>
          <cell r="G264">
            <v>176.42015429867607</v>
          </cell>
          <cell r="H264">
            <v>224.77262999999999</v>
          </cell>
          <cell r="I264">
            <v>194.35939999999997</v>
          </cell>
          <cell r="J264">
            <v>166.4545</v>
          </cell>
          <cell r="K264">
            <v>100.92500000000001</v>
          </cell>
          <cell r="L264">
            <v>63.279772999999999</v>
          </cell>
          <cell r="M264">
            <v>89.085834000000006</v>
          </cell>
          <cell r="N264">
            <v>84.433829388464915</v>
          </cell>
          <cell r="O264">
            <v>70.393483557701131</v>
          </cell>
          <cell r="P264">
            <v>86.083320386409753</v>
          </cell>
          <cell r="Q264">
            <v>85.98788603544233</v>
          </cell>
          <cell r="R264">
            <v>92.804272768497498</v>
          </cell>
          <cell r="S264">
            <v>83.547123769760162</v>
          </cell>
        </row>
        <row r="265">
          <cell r="B265" t="str">
            <v xml:space="preserve">   Fund</v>
          </cell>
          <cell r="D265">
            <v>63.42</v>
          </cell>
          <cell r="E265">
            <v>122.344487</v>
          </cell>
          <cell r="F265">
            <v>116.0346</v>
          </cell>
          <cell r="G265">
            <v>146.41</v>
          </cell>
          <cell r="H265">
            <v>197.38263000000001</v>
          </cell>
          <cell r="I265">
            <v>167.9924</v>
          </cell>
          <cell r="J265">
            <v>139.84450000000001</v>
          </cell>
          <cell r="K265">
            <v>78.925000000000011</v>
          </cell>
          <cell r="L265">
            <v>38.779772999999999</v>
          </cell>
          <cell r="M265">
            <v>57.685834</v>
          </cell>
          <cell r="N265">
            <v>55.286664000000002</v>
          </cell>
          <cell r="O265">
            <v>29.1</v>
          </cell>
          <cell r="P265">
            <v>20.37</v>
          </cell>
          <cell r="Q265">
            <v>14.55</v>
          </cell>
          <cell r="R265">
            <v>17.46</v>
          </cell>
          <cell r="S265">
            <v>8.7289999999999992</v>
          </cell>
        </row>
        <row r="266">
          <cell r="B266" t="str">
            <v xml:space="preserve">   Multilaterals (excl. Fd.)</v>
          </cell>
          <cell r="F266">
            <v>29.830281175814541</v>
          </cell>
          <cell r="G266">
            <v>30.010154298676071</v>
          </cell>
          <cell r="H266">
            <v>27.39</v>
          </cell>
          <cell r="I266">
            <v>26.366999999999955</v>
          </cell>
          <cell r="J266">
            <v>26.61</v>
          </cell>
          <cell r="K266">
            <v>22</v>
          </cell>
          <cell r="L266">
            <v>24.5</v>
          </cell>
          <cell r="M266">
            <v>31.4</v>
          </cell>
          <cell r="N266">
            <v>29.147165388464913</v>
          </cell>
          <cell r="O266">
            <v>41.293483557701137</v>
          </cell>
          <cell r="P266">
            <v>65.713320386409748</v>
          </cell>
          <cell r="Q266">
            <v>71.437886035442332</v>
          </cell>
          <cell r="R266">
            <v>75.34427276849749</v>
          </cell>
          <cell r="S266">
            <v>74.818123769760163</v>
          </cell>
        </row>
        <row r="267">
          <cell r="B267" t="str">
            <v xml:space="preserve">       World Bank</v>
          </cell>
          <cell r="F267">
            <v>10.995848853959783</v>
          </cell>
          <cell r="G267">
            <v>9.9761809014136791</v>
          </cell>
          <cell r="H267">
            <v>9.7251585623678647</v>
          </cell>
          <cell r="I267">
            <v>2.0472330911123535</v>
          </cell>
          <cell r="J267">
            <v>2.3057574063722752</v>
          </cell>
          <cell r="K267">
            <v>7.3</v>
          </cell>
          <cell r="L267">
            <v>7.9</v>
          </cell>
          <cell r="M267">
            <v>10.199999999999999</v>
          </cell>
          <cell r="N267">
            <v>5.2664660203456846</v>
          </cell>
          <cell r="O267">
            <v>6.1571062648296397</v>
          </cell>
          <cell r="P267">
            <v>9.2456255918741235</v>
          </cell>
          <cell r="Q267">
            <v>11.177158567905423</v>
          </cell>
          <cell r="R267">
            <v>12.075725909471515</v>
          </cell>
          <cell r="S267">
            <v>14.407791185379036</v>
          </cell>
        </row>
        <row r="268">
          <cell r="B268" t="str">
            <v xml:space="preserve">       Other</v>
          </cell>
          <cell r="F268">
            <v>18.834432321854756</v>
          </cell>
          <cell r="G268">
            <v>20.033973397262393</v>
          </cell>
          <cell r="H268">
            <v>17.664841437632134</v>
          </cell>
          <cell r="I268">
            <v>24.319766908887601</v>
          </cell>
          <cell r="J268">
            <v>24.304242593627723</v>
          </cell>
          <cell r="K268">
            <v>14.7</v>
          </cell>
          <cell r="L268">
            <v>16.600000000000001</v>
          </cell>
          <cell r="M268">
            <v>21.2</v>
          </cell>
          <cell r="N268">
            <v>23.880699368119227</v>
          </cell>
          <cell r="O268">
            <v>35.136377292871501</v>
          </cell>
          <cell r="P268">
            <v>56.467694794535625</v>
          </cell>
          <cell r="Q268">
            <v>60.26072746753691</v>
          </cell>
          <cell r="R268">
            <v>63.268546859025975</v>
          </cell>
          <cell r="S268">
            <v>60.410332584381123</v>
          </cell>
        </row>
        <row r="269">
          <cell r="B269" t="str">
            <v xml:space="preserve"> Bilateral official</v>
          </cell>
          <cell r="F269">
            <v>269</v>
          </cell>
          <cell r="G269">
            <v>273.3</v>
          </cell>
          <cell r="H269">
            <v>219</v>
          </cell>
          <cell r="I269">
            <v>316.39999999999998</v>
          </cell>
          <cell r="J269">
            <v>310.75224435042821</v>
          </cell>
          <cell r="K269">
            <v>395.56776985147928</v>
          </cell>
          <cell r="L269">
            <v>369.36279408931728</v>
          </cell>
          <cell r="M269">
            <v>339.31660770177842</v>
          </cell>
          <cell r="N269">
            <v>394.42617529034584</v>
          </cell>
          <cell r="O269">
            <v>307.80257571458844</v>
          </cell>
          <cell r="P269">
            <v>135.5388894385099</v>
          </cell>
          <cell r="Q269">
            <v>127.15653020977969</v>
          </cell>
          <cell r="R269">
            <v>176.02692768037323</v>
          </cell>
          <cell r="S269">
            <v>153.92933049678808</v>
          </cell>
        </row>
        <row r="270">
          <cell r="B270" t="str">
            <v xml:space="preserve">   Paris Club</v>
          </cell>
          <cell r="F270">
            <v>269</v>
          </cell>
          <cell r="G270">
            <v>273.3</v>
          </cell>
          <cell r="H270">
            <v>219</v>
          </cell>
          <cell r="I270">
            <v>316.39999999999998</v>
          </cell>
          <cell r="J270">
            <v>306.85319221074042</v>
          </cell>
          <cell r="K270">
            <v>391.78897205005256</v>
          </cell>
          <cell r="L270">
            <v>365.55697983264918</v>
          </cell>
          <cell r="M270">
            <v>338.19939810276031</v>
          </cell>
          <cell r="N270">
            <v>393.30163811624021</v>
          </cell>
          <cell r="O270">
            <v>306.76760174930121</v>
          </cell>
          <cell r="P270">
            <v>134.45744380950924</v>
          </cell>
          <cell r="Q270">
            <v>126.01555888652797</v>
          </cell>
          <cell r="R270">
            <v>174.86948630809789</v>
          </cell>
          <cell r="S270">
            <v>152.78109536170965</v>
          </cell>
        </row>
        <row r="271">
          <cell r="B271" t="str">
            <v xml:space="preserve">      Pre-cutoff date</v>
          </cell>
          <cell r="F271" t="str">
            <v>...</v>
          </cell>
          <cell r="G271" t="str">
            <v>...</v>
          </cell>
          <cell r="H271" t="str">
            <v>...</v>
          </cell>
          <cell r="I271" t="str">
            <v>...</v>
          </cell>
          <cell r="J271">
            <v>296.53433966714329</v>
          </cell>
          <cell r="K271">
            <v>381.55625073090863</v>
          </cell>
          <cell r="L271">
            <v>357.03650015354151</v>
          </cell>
          <cell r="M271">
            <v>328.88931811094284</v>
          </cell>
          <cell r="N271">
            <v>383.52305399358244</v>
          </cell>
          <cell r="O271">
            <v>297.53853454291846</v>
          </cell>
          <cell r="P271">
            <v>124.81397960186001</v>
          </cell>
          <cell r="Q271">
            <v>108.57395904064175</v>
          </cell>
          <cell r="R271">
            <v>153.48999599218374</v>
          </cell>
          <cell r="S271">
            <v>130.8402966022492</v>
          </cell>
        </row>
        <row r="272">
          <cell r="B272" t="str">
            <v xml:space="preserve">      Post-cutoff date</v>
          </cell>
          <cell r="F272" t="str">
            <v>...</v>
          </cell>
          <cell r="G272" t="str">
            <v>...</v>
          </cell>
          <cell r="H272" t="str">
            <v>...</v>
          </cell>
          <cell r="I272" t="str">
            <v>...</v>
          </cell>
          <cell r="J272">
            <v>10.318852543597151</v>
          </cell>
          <cell r="K272">
            <v>10.232721319143959</v>
          </cell>
          <cell r="L272">
            <v>8.5204796791076642</v>
          </cell>
          <cell r="M272">
            <v>9.3100799918174744</v>
          </cell>
          <cell r="N272">
            <v>9.7785841226577705</v>
          </cell>
          <cell r="O272">
            <v>9.2290672063827586</v>
          </cell>
          <cell r="P272">
            <v>9.6434642076492292</v>
          </cell>
          <cell r="Q272">
            <v>17.441599845886223</v>
          </cell>
          <cell r="R272">
            <v>21.379490315914161</v>
          </cell>
          <cell r="S272">
            <v>21.94079875946046</v>
          </cell>
        </row>
        <row r="273">
          <cell r="B273" t="str">
            <v xml:space="preserve">    Other</v>
          </cell>
          <cell r="J273">
            <v>3.8990521396877811</v>
          </cell>
          <cell r="K273">
            <v>3.7787978014267334</v>
          </cell>
          <cell r="L273">
            <v>3.8058142566680893</v>
          </cell>
          <cell r="M273">
            <v>1.117209599018097</v>
          </cell>
          <cell r="N273">
            <v>1.1245371741056436</v>
          </cell>
          <cell r="O273">
            <v>1.0349739652872092</v>
          </cell>
          <cell r="P273">
            <v>1.0814456290006635</v>
          </cell>
          <cell r="Q273">
            <v>1.1409713232517238</v>
          </cell>
          <cell r="R273">
            <v>1.1574413722753527</v>
          </cell>
          <cell r="S273">
            <v>1.1482351350784306</v>
          </cell>
        </row>
        <row r="274">
          <cell r="B274" t="str">
            <v xml:space="preserve"> Commercial banks (London Club)</v>
          </cell>
          <cell r="F274">
            <v>51.7</v>
          </cell>
          <cell r="G274">
            <v>46.96</v>
          </cell>
          <cell r="H274">
            <v>45.19</v>
          </cell>
          <cell r="I274">
            <v>47.38</v>
          </cell>
          <cell r="J274">
            <v>22.413030660377359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 t="str">
            <v xml:space="preserve"> Suppliers (Kinshasa Club)</v>
          </cell>
          <cell r="F275">
            <v>41.6</v>
          </cell>
          <cell r="G275">
            <v>31.33</v>
          </cell>
          <cell r="H275">
            <v>23.56</v>
          </cell>
          <cell r="I275">
            <v>34.869999999999997</v>
          </cell>
          <cell r="J275">
            <v>27.20491767029792</v>
          </cell>
          <cell r="K275">
            <v>19.252134253303705</v>
          </cell>
          <cell r="L275">
            <v>11.1192259812355</v>
          </cell>
          <cell r="M275">
            <v>7.8419519931077968</v>
          </cell>
          <cell r="N275">
            <v>6.7891312623023952</v>
          </cell>
          <cell r="O275">
            <v>6.9349847865104719</v>
          </cell>
          <cell r="P275">
            <v>11.296629500389097</v>
          </cell>
          <cell r="Q275">
            <v>11.845753228664394</v>
          </cell>
          <cell r="R275">
            <v>10.984634679555896</v>
          </cell>
          <cell r="S275">
            <v>7.6792795658111608</v>
          </cell>
        </row>
        <row r="276">
          <cell r="B276" t="str">
            <v xml:space="preserve"> World Bank Gecamines Trust</v>
          </cell>
          <cell r="J276">
            <v>10.691056910569106</v>
          </cell>
          <cell r="K276">
            <v>10.155952833777103</v>
          </cell>
          <cell r="L276">
            <v>16.713579307721567</v>
          </cell>
          <cell r="M276">
            <v>16.559530463946341</v>
          </cell>
          <cell r="N276">
            <v>16.727221911682506</v>
          </cell>
          <cell r="O276">
            <v>16.91587479038569</v>
          </cell>
          <cell r="P276">
            <v>18.725544997205144</v>
          </cell>
          <cell r="Q276">
            <v>18.376187814421463</v>
          </cell>
          <cell r="R276">
            <v>19.214645053102291</v>
          </cell>
          <cell r="S276">
            <v>18.446059250978198</v>
          </cell>
        </row>
        <row r="277">
          <cell r="A277" t="str">
            <v>|| ~</v>
          </cell>
          <cell r="B277" t="str">
            <v xml:space="preserve"> Short term</v>
          </cell>
          <cell r="F277">
            <v>1</v>
          </cell>
          <cell r="G277">
            <v>1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A278" t="str">
            <v>|| ~</v>
          </cell>
          <cell r="B278" t="str">
            <v xml:space="preserve">   of which: central bank</v>
          </cell>
        </row>
        <row r="280">
          <cell r="B280" t="str">
            <v>10. Amortization due on new debt (contracted &amp; disb. post-1995)</v>
          </cell>
        </row>
        <row r="281">
          <cell r="B281" t="str">
            <v>Total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 t="str">
            <v xml:space="preserve"> Multilaterals (incl. Fd.)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 t="str">
            <v xml:space="preserve">   Fund</v>
          </cell>
          <cell r="P283">
            <v>0</v>
          </cell>
        </row>
        <row r="284">
          <cell r="B284" t="str">
            <v xml:space="preserve">   Multilaterals (excl. Fd.)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 t="str">
            <v xml:space="preserve">       World Bank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 t="str">
            <v xml:space="preserve">       Other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 t="str">
            <v xml:space="preserve"> Bilateral official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 t="str">
            <v xml:space="preserve">   Paris Club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 t="str">
            <v xml:space="preserve">      Pre-cutoff date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 t="str">
            <v xml:space="preserve">      Post-cutoff date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 t="str">
            <v xml:space="preserve">    Other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 t="str">
            <v xml:space="preserve"> Commercial banks (London Club)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 t="str">
            <v xml:space="preserve"> Suppliers (Kinshasa Club)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 t="str">
            <v xml:space="preserve"> World Bank Gecamines Trust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A295" t="str">
            <v>|| ~</v>
          </cell>
          <cell r="B295" t="str">
            <v xml:space="preserve"> Short term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A296" t="str">
            <v>|| ~</v>
          </cell>
          <cell r="B296" t="str">
            <v xml:space="preserve">   of which: central bank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 t="str">
            <v xml:space="preserve"> Financing gap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9">
          <cell r="B299" t="str">
            <v>11. Amounts rescheduled</v>
          </cell>
        </row>
        <row r="300">
          <cell r="B300" t="str">
            <v xml:space="preserve">   i. Scheduled interest</v>
          </cell>
        </row>
        <row r="301">
          <cell r="B301" t="str">
            <v>Total</v>
          </cell>
          <cell r="D301">
            <v>159</v>
          </cell>
          <cell r="E301">
            <v>98</v>
          </cell>
          <cell r="F301">
            <v>121.14</v>
          </cell>
          <cell r="G301">
            <v>232.69</v>
          </cell>
          <cell r="H301">
            <v>168.78</v>
          </cell>
          <cell r="I301">
            <v>205.12</v>
          </cell>
          <cell r="J301">
            <v>103.67661187847341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 t="str">
            <v xml:space="preserve"> Bilateral official</v>
          </cell>
          <cell r="D302">
            <v>159</v>
          </cell>
          <cell r="E302">
            <v>98</v>
          </cell>
          <cell r="F302">
            <v>119.9</v>
          </cell>
          <cell r="G302">
            <v>232.69</v>
          </cell>
          <cell r="H302">
            <v>167.38</v>
          </cell>
          <cell r="I302">
            <v>200</v>
          </cell>
          <cell r="J302">
            <v>103.34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 t="str">
            <v xml:space="preserve">   Paris Club</v>
          </cell>
          <cell r="D303">
            <v>159</v>
          </cell>
          <cell r="E303">
            <v>98</v>
          </cell>
          <cell r="F303">
            <v>119.9</v>
          </cell>
          <cell r="G303">
            <v>232.69</v>
          </cell>
          <cell r="H303">
            <v>167.38</v>
          </cell>
          <cell r="I303">
            <v>200</v>
          </cell>
          <cell r="J303">
            <v>103.34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 t="str">
            <v xml:space="preserve">    Other</v>
          </cell>
          <cell r="Q304">
            <v>0</v>
          </cell>
          <cell r="R304">
            <v>0</v>
          </cell>
          <cell r="S304">
            <v>0</v>
          </cell>
        </row>
        <row r="305">
          <cell r="B305" t="str">
            <v xml:space="preserve"> Commercial banks (London Club)</v>
          </cell>
        </row>
        <row r="306">
          <cell r="B306" t="str">
            <v xml:space="preserve"> Suppliers (Kinshasa Club)</v>
          </cell>
          <cell r="F306">
            <v>1.24</v>
          </cell>
          <cell r="G306">
            <v>0</v>
          </cell>
          <cell r="H306">
            <v>1.4</v>
          </cell>
          <cell r="I306">
            <v>5.12</v>
          </cell>
          <cell r="J306">
            <v>0.33661187847339946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8">
          <cell r="B308" t="str">
            <v xml:space="preserve">   ii. Scheduled amortization</v>
          </cell>
        </row>
        <row r="309">
          <cell r="B309" t="str">
            <v>Total</v>
          </cell>
          <cell r="D309">
            <v>307</v>
          </cell>
          <cell r="E309">
            <v>314</v>
          </cell>
          <cell r="F309">
            <v>249.88000000000002</v>
          </cell>
          <cell r="G309">
            <v>284.66000000000003</v>
          </cell>
          <cell r="H309">
            <v>44.89</v>
          </cell>
          <cell r="I309">
            <v>285.01000000000005</v>
          </cell>
          <cell r="J309">
            <v>171.77491767029792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 t="str">
            <v xml:space="preserve"> Bilateral official</v>
          </cell>
          <cell r="D310">
            <v>307</v>
          </cell>
          <cell r="E310">
            <v>314</v>
          </cell>
          <cell r="F310">
            <v>233.58</v>
          </cell>
          <cell r="G310">
            <v>270.19</v>
          </cell>
          <cell r="H310">
            <v>28.47</v>
          </cell>
          <cell r="I310">
            <v>274.22000000000003</v>
          </cell>
          <cell r="J310">
            <v>167.37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 t="str">
            <v xml:space="preserve">   Paris Club</v>
          </cell>
          <cell r="D311">
            <v>307</v>
          </cell>
          <cell r="E311">
            <v>314</v>
          </cell>
          <cell r="F311">
            <v>233.58</v>
          </cell>
          <cell r="G311">
            <v>270.19</v>
          </cell>
          <cell r="H311">
            <v>28.47</v>
          </cell>
          <cell r="I311">
            <v>274.22000000000003</v>
          </cell>
          <cell r="J311">
            <v>167.37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 t="str">
            <v xml:space="preserve">    Other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 t="str">
            <v xml:space="preserve"> Commercial banks (London Club)</v>
          </cell>
        </row>
        <row r="314">
          <cell r="B314" t="str">
            <v xml:space="preserve"> Suppliers (Kinshasa Club)</v>
          </cell>
          <cell r="F314">
            <v>16.3</v>
          </cell>
          <cell r="G314">
            <v>14.47</v>
          </cell>
          <cell r="H314">
            <v>16.420000000000002</v>
          </cell>
          <cell r="I314">
            <v>10.79</v>
          </cell>
          <cell r="J314">
            <v>4.4049176702979196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6">
          <cell r="B316" t="str">
            <v xml:space="preserve">   iii. Interest arrears (excl. LI)</v>
          </cell>
        </row>
        <row r="317">
          <cell r="B317" t="str">
            <v>Total</v>
          </cell>
          <cell r="F317">
            <v>0</v>
          </cell>
          <cell r="G317">
            <v>0</v>
          </cell>
          <cell r="H317">
            <v>0</v>
          </cell>
          <cell r="I317">
            <v>232.72462629</v>
          </cell>
          <cell r="J317">
            <v>3.6677421318560901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 t="str">
            <v xml:space="preserve"> Bilateral official</v>
          </cell>
          <cell r="F318">
            <v>0</v>
          </cell>
          <cell r="G318">
            <v>0</v>
          </cell>
          <cell r="H318">
            <v>0</v>
          </cell>
          <cell r="I318">
            <v>232.72462629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 t="str">
            <v xml:space="preserve">   Paris Club</v>
          </cell>
          <cell r="F319">
            <v>0</v>
          </cell>
          <cell r="G319">
            <v>0</v>
          </cell>
          <cell r="H319">
            <v>0</v>
          </cell>
          <cell r="I319">
            <v>232.72462629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 t="str">
            <v xml:space="preserve">    Other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 t="str">
            <v xml:space="preserve"> Commercial banks (London Club)</v>
          </cell>
        </row>
        <row r="322">
          <cell r="B322" t="str">
            <v xml:space="preserve"> Suppliers (Kinshasa Club)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3.6677421318560901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4">
          <cell r="B324" t="str">
            <v xml:space="preserve">   iv. Accumulated late interest</v>
          </cell>
        </row>
        <row r="325">
          <cell r="B325" t="str">
            <v>Total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 t="str">
            <v xml:space="preserve"> Bilateral official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 t="str">
            <v xml:space="preserve">   Paris Club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 t="str">
            <v xml:space="preserve">    Other</v>
          </cell>
        </row>
        <row r="329">
          <cell r="B329" t="str">
            <v xml:space="preserve"> Commercial banks (London Club)</v>
          </cell>
        </row>
        <row r="330">
          <cell r="B330" t="str">
            <v xml:space="preserve"> Suppliers (Kinshasa Club)</v>
          </cell>
        </row>
        <row r="332">
          <cell r="B332" t="str">
            <v xml:space="preserve">   v. Principal arrears</v>
          </cell>
        </row>
        <row r="333">
          <cell r="B333" t="str">
            <v>Total</v>
          </cell>
          <cell r="F333">
            <v>0</v>
          </cell>
          <cell r="G333">
            <v>0</v>
          </cell>
          <cell r="H333">
            <v>0</v>
          </cell>
          <cell r="I333">
            <v>201.63195770999999</v>
          </cell>
          <cell r="J333">
            <v>12.63925245023437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 t="str">
            <v xml:space="preserve"> Bilateral official</v>
          </cell>
          <cell r="F334">
            <v>0</v>
          </cell>
          <cell r="G334">
            <v>0</v>
          </cell>
          <cell r="H334">
            <v>0</v>
          </cell>
          <cell r="I334">
            <v>201.63195770999999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 t="str">
            <v xml:space="preserve">   Paris Club</v>
          </cell>
          <cell r="F335">
            <v>0</v>
          </cell>
          <cell r="G335">
            <v>0</v>
          </cell>
          <cell r="H335">
            <v>0</v>
          </cell>
          <cell r="I335">
            <v>201.63195770999999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 t="str">
            <v xml:space="preserve">    Other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 t="str">
            <v xml:space="preserve"> Commercial banks (London Club)</v>
          </cell>
        </row>
        <row r="338">
          <cell r="B338" t="str">
            <v xml:space="preserve"> Suppliers (Kinshasa Club)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12.63925245023437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40">
          <cell r="B340" t="str">
            <v>12. Service due on newly rescheduled amounts</v>
          </cell>
        </row>
        <row r="341">
          <cell r="B341" t="str">
            <v xml:space="preserve">   i. Interest</v>
          </cell>
        </row>
        <row r="342">
          <cell r="B342" t="str">
            <v>Total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 t="str">
            <v xml:space="preserve"> Bilateral official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 t="str">
            <v xml:space="preserve">   Paris Club</v>
          </cell>
          <cell r="R344">
            <v>0</v>
          </cell>
          <cell r="S344">
            <v>0</v>
          </cell>
        </row>
        <row r="345">
          <cell r="B345" t="str">
            <v xml:space="preserve">    Other</v>
          </cell>
          <cell r="R345">
            <v>0</v>
          </cell>
          <cell r="S345">
            <v>0</v>
          </cell>
        </row>
        <row r="346">
          <cell r="B346" t="str">
            <v xml:space="preserve"> Commercial banks (London Club)</v>
          </cell>
        </row>
        <row r="347">
          <cell r="B347" t="str">
            <v xml:space="preserve"> Suppliers (Kinshasa Club)</v>
          </cell>
        </row>
        <row r="349">
          <cell r="B349" t="str">
            <v xml:space="preserve">   ii. Principal</v>
          </cell>
        </row>
        <row r="350">
          <cell r="B350" t="str">
            <v>Total</v>
          </cell>
          <cell r="F350">
            <v>0</v>
          </cell>
          <cell r="G350">
            <v>0</v>
          </cell>
          <cell r="H350">
            <v>0</v>
          </cell>
          <cell r="I350">
            <v>232.72462629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 t="str">
            <v xml:space="preserve"> Bilateral official</v>
          </cell>
          <cell r="F351">
            <v>0</v>
          </cell>
          <cell r="G351">
            <v>0</v>
          </cell>
          <cell r="H351">
            <v>0</v>
          </cell>
          <cell r="I351">
            <v>232.72462629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 t="str">
            <v xml:space="preserve">   Paris Club</v>
          </cell>
          <cell r="R352">
            <v>0</v>
          </cell>
          <cell r="S352">
            <v>0</v>
          </cell>
        </row>
        <row r="353">
          <cell r="B353" t="str">
            <v xml:space="preserve">    Other</v>
          </cell>
          <cell r="R353">
            <v>0</v>
          </cell>
          <cell r="S353">
            <v>0</v>
          </cell>
        </row>
        <row r="354">
          <cell r="B354" t="str">
            <v xml:space="preserve"> Commercial banks (London Club)</v>
          </cell>
        </row>
        <row r="355">
          <cell r="B355" t="str">
            <v xml:space="preserve"> Suppliers (Kinshasa Club)</v>
          </cell>
        </row>
        <row r="357">
          <cell r="B357" t="str">
            <v>13. Arrears cancelled</v>
          </cell>
        </row>
        <row r="358">
          <cell r="B358" t="str">
            <v xml:space="preserve">   i. Interest</v>
          </cell>
        </row>
        <row r="359">
          <cell r="B359" t="str">
            <v>Total</v>
          </cell>
          <cell r="F359">
            <v>0</v>
          </cell>
          <cell r="G359">
            <v>0</v>
          </cell>
          <cell r="H359">
            <v>0</v>
          </cell>
          <cell r="I359">
            <v>13.394437714285756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 t="str">
            <v xml:space="preserve"> Bilateral official</v>
          </cell>
          <cell r="F360">
            <v>0</v>
          </cell>
          <cell r="G360">
            <v>0</v>
          </cell>
          <cell r="H360">
            <v>0</v>
          </cell>
          <cell r="I360">
            <v>13.394437714285756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 t="str">
            <v xml:space="preserve">   Paris Club</v>
          </cell>
          <cell r="F361">
            <v>0</v>
          </cell>
          <cell r="G361">
            <v>0</v>
          </cell>
          <cell r="H361">
            <v>0</v>
          </cell>
          <cell r="I361">
            <v>13.394437714285756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 t="str">
            <v xml:space="preserve">    Other</v>
          </cell>
        </row>
        <row r="363">
          <cell r="B363" t="str">
            <v xml:space="preserve"> Commercial banks (London Club)</v>
          </cell>
        </row>
        <row r="364">
          <cell r="B364" t="str">
            <v xml:space="preserve"> Suppliers (Kinshasa Club)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6">
          <cell r="B366" t="str">
            <v xml:space="preserve">   ii. Principal</v>
          </cell>
        </row>
        <row r="367">
          <cell r="B367" t="str">
            <v>Total</v>
          </cell>
          <cell r="F367">
            <v>0</v>
          </cell>
          <cell r="G367">
            <v>0</v>
          </cell>
          <cell r="H367">
            <v>0</v>
          </cell>
          <cell r="I367">
            <v>17.859250285714342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 t="str">
            <v xml:space="preserve"> Bilateral official</v>
          </cell>
          <cell r="F368">
            <v>0</v>
          </cell>
          <cell r="G368">
            <v>0</v>
          </cell>
          <cell r="H368">
            <v>0</v>
          </cell>
          <cell r="I368">
            <v>17.859250285714342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 t="str">
            <v xml:space="preserve">   Paris Club</v>
          </cell>
          <cell r="F369">
            <v>0</v>
          </cell>
          <cell r="G369">
            <v>0</v>
          </cell>
          <cell r="H369">
            <v>0</v>
          </cell>
          <cell r="I369">
            <v>17.859250285714342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 t="str">
            <v xml:space="preserve">    Other</v>
          </cell>
        </row>
        <row r="371">
          <cell r="B371" t="str">
            <v xml:space="preserve"> Commercial banks (London Club)</v>
          </cell>
        </row>
        <row r="372">
          <cell r="B372" t="str">
            <v xml:space="preserve"> Suppliers (Kinshasa Club)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4">
          <cell r="B374" t="str">
            <v>14. Debt stock operation (net impact)</v>
          </cell>
        </row>
        <row r="375">
          <cell r="B375" t="str">
            <v xml:space="preserve">   i. Scheduled interest</v>
          </cell>
        </row>
        <row r="376">
          <cell r="B376" t="str">
            <v>Total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 t="str">
            <v xml:space="preserve"> Bilateral official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 t="str">
            <v xml:space="preserve">   Paris Club</v>
          </cell>
        </row>
        <row r="379">
          <cell r="B379" t="str">
            <v xml:space="preserve">    Other</v>
          </cell>
        </row>
        <row r="381">
          <cell r="B381" t="str">
            <v xml:space="preserve">   ii. Scheduled amortization</v>
          </cell>
        </row>
        <row r="382">
          <cell r="B382" t="str">
            <v>Total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 t="str">
            <v xml:space="preserve"> Bilateral official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 t="str">
            <v xml:space="preserve">   Paris Club</v>
          </cell>
        </row>
        <row r="385">
          <cell r="B385" t="str">
            <v xml:space="preserve">    Other</v>
          </cell>
        </row>
        <row r="387">
          <cell r="B387" t="str">
            <v>15. Current service cancelled</v>
          </cell>
        </row>
        <row r="388">
          <cell r="B388" t="str">
            <v xml:space="preserve">   i. Interest</v>
          </cell>
        </row>
        <row r="389">
          <cell r="B389" t="str">
            <v>Total</v>
          </cell>
          <cell r="F389">
            <v>0</v>
          </cell>
          <cell r="G389">
            <v>0</v>
          </cell>
          <cell r="H389">
            <v>0</v>
          </cell>
          <cell r="I389">
            <v>35.49</v>
          </cell>
          <cell r="J389">
            <v>34.51</v>
          </cell>
          <cell r="K389">
            <v>1</v>
          </cell>
          <cell r="L389">
            <v>0.85699999999999998</v>
          </cell>
          <cell r="M389">
            <v>2.2999999999999998</v>
          </cell>
          <cell r="N389">
            <v>0.3</v>
          </cell>
          <cell r="O389">
            <v>0.8</v>
          </cell>
          <cell r="P389">
            <v>2.4710000000000001</v>
          </cell>
          <cell r="Q389">
            <v>0</v>
          </cell>
          <cell r="R389">
            <v>0</v>
          </cell>
          <cell r="S389">
            <v>0</v>
          </cell>
        </row>
        <row r="390">
          <cell r="B390" t="str">
            <v xml:space="preserve"> Fund (burden sharing/refunds)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</v>
          </cell>
          <cell r="L390">
            <v>0.85699999999999998</v>
          </cell>
          <cell r="M390">
            <v>2.2999999999999998</v>
          </cell>
          <cell r="N390">
            <v>0.3</v>
          </cell>
          <cell r="O390">
            <v>0.8</v>
          </cell>
          <cell r="P390">
            <v>2.4710000000000001</v>
          </cell>
        </row>
        <row r="391">
          <cell r="B391" t="str">
            <v xml:space="preserve"> Bilateral official</v>
          </cell>
          <cell r="F391">
            <v>0</v>
          </cell>
          <cell r="G391">
            <v>0</v>
          </cell>
          <cell r="H391">
            <v>0</v>
          </cell>
          <cell r="I391">
            <v>35.49</v>
          </cell>
          <cell r="J391">
            <v>34.51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</row>
        <row r="392">
          <cell r="B392" t="str">
            <v xml:space="preserve">   Paris Club</v>
          </cell>
          <cell r="F392">
            <v>0</v>
          </cell>
          <cell r="G392">
            <v>0</v>
          </cell>
          <cell r="H392">
            <v>0</v>
          </cell>
          <cell r="I392">
            <v>35.49</v>
          </cell>
          <cell r="J392">
            <v>34.51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A393" t="str">
            <v>|| ~</v>
          </cell>
          <cell r="B393" t="str">
            <v xml:space="preserve">      Pre-cutoff date</v>
          </cell>
        </row>
        <row r="394">
          <cell r="A394" t="str">
            <v>|| ~</v>
          </cell>
          <cell r="B394" t="str">
            <v xml:space="preserve">      Post-cutoff date</v>
          </cell>
        </row>
        <row r="395">
          <cell r="B395" t="str">
            <v xml:space="preserve">    Other</v>
          </cell>
        </row>
        <row r="396">
          <cell r="A396" t="str">
            <v>|| ~</v>
          </cell>
          <cell r="B396" t="str">
            <v xml:space="preserve"> Commercial banks (London Club)</v>
          </cell>
        </row>
        <row r="397">
          <cell r="A397" t="str">
            <v>|| ~</v>
          </cell>
          <cell r="B397" t="str">
            <v xml:space="preserve"> Suppliers (Kinshasa Club)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A398" t="str">
            <v>|| ~</v>
          </cell>
          <cell r="B398" t="str">
            <v xml:space="preserve"> World Bank Gecamines Trust</v>
          </cell>
        </row>
        <row r="399">
          <cell r="A399" t="str">
            <v>|| ~</v>
          </cell>
          <cell r="B399" t="str">
            <v xml:space="preserve"> Short term</v>
          </cell>
        </row>
        <row r="400">
          <cell r="A400" t="str">
            <v>|| ~</v>
          </cell>
          <cell r="B400" t="str">
            <v xml:space="preserve">   of which: central bank</v>
          </cell>
        </row>
        <row r="402">
          <cell r="B402" t="str">
            <v xml:space="preserve">   ii. Principal</v>
          </cell>
        </row>
        <row r="403">
          <cell r="B403" t="str">
            <v>Total</v>
          </cell>
          <cell r="F403">
            <v>0</v>
          </cell>
          <cell r="G403">
            <v>0</v>
          </cell>
          <cell r="H403">
            <v>0</v>
          </cell>
          <cell r="I403">
            <v>38.76</v>
          </cell>
          <cell r="J403">
            <v>45.62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</row>
        <row r="404">
          <cell r="B404" t="str">
            <v xml:space="preserve"> Fund (burden sharing/refunds)</v>
          </cell>
        </row>
        <row r="405">
          <cell r="B405" t="str">
            <v xml:space="preserve"> Bilateral official</v>
          </cell>
          <cell r="F405">
            <v>0</v>
          </cell>
          <cell r="G405">
            <v>0</v>
          </cell>
          <cell r="H405">
            <v>0</v>
          </cell>
          <cell r="I405">
            <v>38.76</v>
          </cell>
          <cell r="J405">
            <v>45.62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</row>
        <row r="406">
          <cell r="B406" t="str">
            <v xml:space="preserve">   Paris Club</v>
          </cell>
          <cell r="F406">
            <v>0</v>
          </cell>
          <cell r="G406">
            <v>0</v>
          </cell>
          <cell r="H406">
            <v>0</v>
          </cell>
          <cell r="I406">
            <v>38.76</v>
          </cell>
          <cell r="J406">
            <v>45.62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</row>
        <row r="407">
          <cell r="A407" t="str">
            <v>|| ~</v>
          </cell>
          <cell r="B407" t="str">
            <v xml:space="preserve">      Pre-cutoff date</v>
          </cell>
        </row>
        <row r="408">
          <cell r="A408" t="str">
            <v>|| ~</v>
          </cell>
          <cell r="B408" t="str">
            <v xml:space="preserve">      Post-cutoff date</v>
          </cell>
        </row>
        <row r="409">
          <cell r="B409" t="str">
            <v xml:space="preserve">    Other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</row>
        <row r="410">
          <cell r="A410" t="str">
            <v>|| ~</v>
          </cell>
          <cell r="B410" t="str">
            <v xml:space="preserve"> Commercial banks (London Club)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</row>
        <row r="411">
          <cell r="A411" t="str">
            <v>|| ~</v>
          </cell>
          <cell r="B411" t="str">
            <v xml:space="preserve"> Suppliers (Kinshasa Club)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</row>
        <row r="412">
          <cell r="A412" t="str">
            <v>|| ~</v>
          </cell>
          <cell r="B412" t="str">
            <v xml:space="preserve"> World Bank Gecamines Trust</v>
          </cell>
        </row>
        <row r="413">
          <cell r="A413" t="str">
            <v>|| ~</v>
          </cell>
          <cell r="B413" t="str">
            <v xml:space="preserve"> Short term</v>
          </cell>
        </row>
        <row r="414">
          <cell r="A414" t="str">
            <v>|| ~</v>
          </cell>
          <cell r="B414" t="str">
            <v xml:space="preserve">   of which: central bank</v>
          </cell>
        </row>
        <row r="416">
          <cell r="B416" t="str">
            <v>16. Current interest paid</v>
          </cell>
        </row>
        <row r="417">
          <cell r="B417" t="str">
            <v>Total</v>
          </cell>
          <cell r="E417">
            <v>56.489818</v>
          </cell>
          <cell r="F417">
            <v>254.13915318159218</v>
          </cell>
          <cell r="G417">
            <v>120.6118083335911</v>
          </cell>
          <cell r="H417">
            <v>108.24360750122031</v>
          </cell>
          <cell r="I417">
            <v>137.60630079519748</v>
          </cell>
          <cell r="J417">
            <v>116.88502572738719</v>
          </cell>
          <cell r="K417">
            <v>49.113108291427906</v>
          </cell>
          <cell r="L417">
            <v>25.510473550796505</v>
          </cell>
          <cell r="M417">
            <v>11.723484799981117</v>
          </cell>
          <cell r="N417">
            <v>9.0341199999999979</v>
          </cell>
          <cell r="O417">
            <v>17.794000000000004</v>
          </cell>
          <cell r="P417">
            <v>4.3673001676914467</v>
          </cell>
          <cell r="Q417">
            <v>1.6070430408049188</v>
          </cell>
          <cell r="R417">
            <v>1.1179429849077698</v>
          </cell>
          <cell r="S417">
            <v>0.97820011179429844</v>
          </cell>
        </row>
        <row r="418">
          <cell r="B418" t="str">
            <v xml:space="preserve"> Multilaterals (incl. Fd.)</v>
          </cell>
          <cell r="E418">
            <v>56.489818</v>
          </cell>
          <cell r="F418">
            <v>78.840326924527957</v>
          </cell>
          <cell r="G418">
            <v>64.074126210288611</v>
          </cell>
          <cell r="H418">
            <v>61.326878529257698</v>
          </cell>
          <cell r="I418">
            <v>67.25630079519749</v>
          </cell>
          <cell r="J418">
            <v>66.872697794253355</v>
          </cell>
          <cell r="K418">
            <v>25.669000000000004</v>
          </cell>
          <cell r="L418">
            <v>18.544</v>
          </cell>
          <cell r="M418">
            <v>7.202</v>
          </cell>
          <cell r="N418">
            <v>4.234119999999999</v>
          </cell>
          <cell r="O418">
            <v>13.294000000000004</v>
          </cell>
          <cell r="P418">
            <v>2.8999999999999986</v>
          </cell>
          <cell r="Q418">
            <v>0</v>
          </cell>
          <cell r="R418">
            <v>0</v>
          </cell>
          <cell r="S418">
            <v>0</v>
          </cell>
        </row>
        <row r="419">
          <cell r="B419" t="str">
            <v xml:space="preserve">   Fund</v>
          </cell>
          <cell r="D419">
            <v>53.97</v>
          </cell>
          <cell r="E419">
            <v>56.489818</v>
          </cell>
          <cell r="F419">
            <v>55.271382000000003</v>
          </cell>
          <cell r="G419">
            <v>47.127000000000002</v>
          </cell>
          <cell r="H419">
            <v>42.638187000000002</v>
          </cell>
          <cell r="I419">
            <v>44.673000000000002</v>
          </cell>
          <cell r="J419">
            <v>35.660156999999998</v>
          </cell>
          <cell r="K419">
            <v>14.370000000000005</v>
          </cell>
          <cell r="L419">
            <v>11.244</v>
          </cell>
          <cell r="M419">
            <v>3.5019999999999998</v>
          </cell>
          <cell r="N419">
            <v>4.234119999999999</v>
          </cell>
          <cell r="O419">
            <v>13.294000000000004</v>
          </cell>
          <cell r="P419">
            <v>2.8999999999999986</v>
          </cell>
          <cell r="Q419">
            <v>0</v>
          </cell>
          <cell r="R419">
            <v>0</v>
          </cell>
          <cell r="S419">
            <v>0</v>
          </cell>
        </row>
        <row r="420">
          <cell r="B420" t="str">
            <v xml:space="preserve">   Multilaterals (excl. Fd.)</v>
          </cell>
          <cell r="E420">
            <v>0</v>
          </cell>
          <cell r="F420">
            <v>23.568944924527955</v>
          </cell>
          <cell r="G420">
            <v>16.947126210288612</v>
          </cell>
          <cell r="H420">
            <v>18.688691529257692</v>
          </cell>
          <cell r="I420">
            <v>22.583300795197488</v>
          </cell>
          <cell r="J420">
            <v>31.21254079425335</v>
          </cell>
          <cell r="K420">
            <v>11.298999999999999</v>
          </cell>
          <cell r="L420">
            <v>7.3</v>
          </cell>
          <cell r="M420">
            <v>3.6999999999999997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</row>
        <row r="421">
          <cell r="B421" t="str">
            <v xml:space="preserve">       World Bank</v>
          </cell>
          <cell r="F421">
            <v>6.4</v>
          </cell>
          <cell r="G421">
            <v>6.960126210288613</v>
          </cell>
          <cell r="H421">
            <v>7.2176915292576931</v>
          </cell>
          <cell r="I421">
            <v>5.4643007951974871</v>
          </cell>
          <cell r="J421">
            <v>6.5385407942533496</v>
          </cell>
          <cell r="K421">
            <v>4.7</v>
          </cell>
          <cell r="L421">
            <v>4.5</v>
          </cell>
          <cell r="M421">
            <v>3.3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</row>
        <row r="422">
          <cell r="B422" t="str">
            <v xml:space="preserve">       Other</v>
          </cell>
          <cell r="F422">
            <v>17.168944924527956</v>
          </cell>
          <cell r="G422">
            <v>9.9870000000000001</v>
          </cell>
          <cell r="H422">
            <v>11.471</v>
          </cell>
          <cell r="I422">
            <v>17.119</v>
          </cell>
          <cell r="J422">
            <v>24.673999999999999</v>
          </cell>
          <cell r="K422">
            <v>6.5990000000000002</v>
          </cell>
          <cell r="L422">
            <v>2.8</v>
          </cell>
          <cell r="M422">
            <v>0.4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</row>
        <row r="423">
          <cell r="B423" t="str">
            <v xml:space="preserve"> Bilateral official</v>
          </cell>
          <cell r="E423">
            <v>0</v>
          </cell>
          <cell r="F423">
            <v>118.0988262570642</v>
          </cell>
          <cell r="G423">
            <v>26.587682123302503</v>
          </cell>
          <cell r="H423">
            <v>35.046728971962615</v>
          </cell>
          <cell r="I423">
            <v>37.1</v>
          </cell>
          <cell r="J423">
            <v>28.29</v>
          </cell>
          <cell r="K423">
            <v>9.3699999999999992</v>
          </cell>
          <cell r="L423">
            <v>0.36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</row>
        <row r="424">
          <cell r="B424" t="str">
            <v xml:space="preserve">   Paris Club</v>
          </cell>
          <cell r="F424">
            <v>118.0988262570642</v>
          </cell>
          <cell r="G424">
            <v>26.587682123302503</v>
          </cell>
          <cell r="H424">
            <v>35.046728971962615</v>
          </cell>
          <cell r="I424">
            <v>37.1</v>
          </cell>
          <cell r="J424">
            <v>28.29</v>
          </cell>
          <cell r="K424">
            <v>9.3699999999999992</v>
          </cell>
          <cell r="L424">
            <v>0.36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</row>
        <row r="425">
          <cell r="B425" t="str">
            <v xml:space="preserve">      Pre-cutoff date</v>
          </cell>
          <cell r="F425" t="str">
            <v xml:space="preserve"> ... </v>
          </cell>
          <cell r="G425" t="str">
            <v xml:space="preserve"> ... </v>
          </cell>
          <cell r="H425" t="str">
            <v xml:space="preserve"> ... </v>
          </cell>
          <cell r="I425" t="str">
            <v xml:space="preserve"> ... </v>
          </cell>
          <cell r="J425" t="str">
            <v xml:space="preserve"> ... </v>
          </cell>
          <cell r="K425" t="str">
            <v xml:space="preserve"> ... </v>
          </cell>
          <cell r="L425" t="str">
            <v xml:space="preserve"> ... </v>
          </cell>
          <cell r="M425" t="str">
            <v xml:space="preserve"> ... </v>
          </cell>
          <cell r="N425" t="str">
            <v xml:space="preserve"> ... </v>
          </cell>
          <cell r="O425" t="str">
            <v xml:space="preserve"> ... </v>
          </cell>
          <cell r="P425" t="str">
            <v xml:space="preserve"> ... </v>
          </cell>
          <cell r="Q425" t="str">
            <v xml:space="preserve"> ... </v>
          </cell>
          <cell r="R425" t="str">
            <v xml:space="preserve"> ... </v>
          </cell>
          <cell r="S425" t="str">
            <v xml:space="preserve"> ... </v>
          </cell>
        </row>
        <row r="426">
          <cell r="B426" t="str">
            <v xml:space="preserve">      Post-cutoff date</v>
          </cell>
          <cell r="F426" t="str">
            <v xml:space="preserve"> ... </v>
          </cell>
          <cell r="G426" t="str">
            <v xml:space="preserve"> ... </v>
          </cell>
          <cell r="H426" t="str">
            <v xml:space="preserve"> ... </v>
          </cell>
          <cell r="I426" t="str">
            <v xml:space="preserve"> ... </v>
          </cell>
          <cell r="J426" t="str">
            <v xml:space="preserve"> ... </v>
          </cell>
          <cell r="K426" t="str">
            <v xml:space="preserve"> ... </v>
          </cell>
          <cell r="L426" t="str">
            <v xml:space="preserve"> ... </v>
          </cell>
          <cell r="M426" t="str">
            <v xml:space="preserve"> ... </v>
          </cell>
          <cell r="N426" t="str">
            <v xml:space="preserve"> ... </v>
          </cell>
          <cell r="O426" t="str">
            <v xml:space="preserve"> ... </v>
          </cell>
          <cell r="P426" t="str">
            <v xml:space="preserve"> ... </v>
          </cell>
          <cell r="Q426" t="str">
            <v xml:space="preserve"> ... </v>
          </cell>
          <cell r="R426" t="str">
            <v xml:space="preserve"> ... </v>
          </cell>
          <cell r="S426" t="str">
            <v xml:space="preserve"> ... </v>
          </cell>
        </row>
        <row r="427">
          <cell r="B427" t="str">
            <v xml:space="preserve">    Other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</row>
        <row r="428">
          <cell r="B428" t="str">
            <v xml:space="preserve"> Commercial banks (London Club)</v>
          </cell>
          <cell r="F428">
            <v>30.300000000000004</v>
          </cell>
          <cell r="G428">
            <v>18.899999999999999</v>
          </cell>
          <cell r="H428">
            <v>4.5</v>
          </cell>
          <cell r="I428">
            <v>18.8</v>
          </cell>
          <cell r="J428">
            <v>2.9482435838849006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</row>
        <row r="429">
          <cell r="B429" t="str">
            <v xml:space="preserve"> Suppliers (Kinshasa Club)</v>
          </cell>
          <cell r="F429">
            <v>6.9</v>
          </cell>
          <cell r="G429">
            <v>4.05</v>
          </cell>
          <cell r="H429">
            <v>7.17</v>
          </cell>
          <cell r="I429">
            <v>3.55</v>
          </cell>
          <cell r="J429">
            <v>5.98</v>
          </cell>
          <cell r="K429">
            <v>5.0000000000000009</v>
          </cell>
          <cell r="L429">
            <v>0.4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</row>
        <row r="430">
          <cell r="B430" t="str">
            <v xml:space="preserve"> World Bank Gecamines Trust</v>
          </cell>
          <cell r="J430">
            <v>4.894084349248935</v>
          </cell>
          <cell r="K430">
            <v>1.3741082914279033</v>
          </cell>
          <cell r="L430">
            <v>1.3064735507965084</v>
          </cell>
          <cell r="M430">
            <v>2.1484799981117249E-2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</row>
        <row r="431">
          <cell r="B431" t="str">
            <v xml:space="preserve"> Short term</v>
          </cell>
          <cell r="F431">
            <v>20</v>
          </cell>
          <cell r="G431">
            <v>7</v>
          </cell>
          <cell r="H431">
            <v>0.2</v>
          </cell>
          <cell r="I431">
            <v>10.9</v>
          </cell>
          <cell r="J431">
            <v>7.9</v>
          </cell>
          <cell r="K431">
            <v>7.7</v>
          </cell>
          <cell r="L431">
            <v>4.9000000000000004</v>
          </cell>
          <cell r="M431">
            <v>4.5</v>
          </cell>
          <cell r="N431">
            <v>4.8</v>
          </cell>
          <cell r="O431">
            <v>4.5</v>
          </cell>
          <cell r="P431">
            <v>1.4673001676914477</v>
          </cell>
          <cell r="Q431">
            <v>1.6070430408049188</v>
          </cell>
          <cell r="R431">
            <v>1.1179429849077698</v>
          </cell>
          <cell r="S431">
            <v>0.97820011179429844</v>
          </cell>
        </row>
        <row r="432">
          <cell r="B432" t="str">
            <v xml:space="preserve">   of which: central bank</v>
          </cell>
        </row>
        <row r="433">
          <cell r="B433" t="str">
            <v xml:space="preserve"> Financing gap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</row>
        <row r="435">
          <cell r="B435" t="str">
            <v>17. Current amortization paid</v>
          </cell>
        </row>
        <row r="436">
          <cell r="B436" t="str">
            <v>Total</v>
          </cell>
          <cell r="E436">
            <v>178.834305</v>
          </cell>
          <cell r="F436">
            <v>261.06312518217339</v>
          </cell>
          <cell r="G436">
            <v>235.38569892040709</v>
          </cell>
          <cell r="H436">
            <v>177.83371419626167</v>
          </cell>
          <cell r="I436">
            <v>263.54539999999997</v>
          </cell>
          <cell r="J436">
            <v>178.15881215868919</v>
          </cell>
          <cell r="K436">
            <v>48.636980470120456</v>
          </cell>
          <cell r="L436">
            <v>35.2275942018032</v>
          </cell>
          <cell r="M436">
            <v>5.530646399974823</v>
          </cell>
          <cell r="N436">
            <v>5.1341199999999994</v>
          </cell>
          <cell r="O436">
            <v>13.294000000000004</v>
          </cell>
          <cell r="P436">
            <v>3.9369999999999985</v>
          </cell>
          <cell r="Q436">
            <v>0</v>
          </cell>
          <cell r="R436">
            <v>0</v>
          </cell>
          <cell r="S436">
            <v>0</v>
          </cell>
        </row>
        <row r="437">
          <cell r="B437" t="str">
            <v xml:space="preserve"> Multilaterals (incl. Fd.)</v>
          </cell>
          <cell r="E437">
            <v>122.344487</v>
          </cell>
          <cell r="F437">
            <v>145.86488117581453</v>
          </cell>
          <cell r="G437">
            <v>176.42</v>
          </cell>
          <cell r="H437">
            <v>124.58263000000001</v>
          </cell>
          <cell r="I437">
            <v>193.54240000000001</v>
          </cell>
          <cell r="J437">
            <v>127.00999999999999</v>
          </cell>
          <cell r="K437">
            <v>17.639999999999997</v>
          </cell>
          <cell r="L437">
            <v>2.9</v>
          </cell>
          <cell r="M437">
            <v>2</v>
          </cell>
          <cell r="N437">
            <v>0.9</v>
          </cell>
          <cell r="O437">
            <v>0</v>
          </cell>
          <cell r="P437">
            <v>1.0369999999999999</v>
          </cell>
          <cell r="Q437">
            <v>0</v>
          </cell>
          <cell r="R437">
            <v>0</v>
          </cell>
          <cell r="S437">
            <v>0</v>
          </cell>
        </row>
        <row r="438">
          <cell r="B438" t="str">
            <v xml:space="preserve">   Fund</v>
          </cell>
          <cell r="D438">
            <v>63.42</v>
          </cell>
          <cell r="E438">
            <v>122.344487</v>
          </cell>
          <cell r="F438">
            <v>116.0346</v>
          </cell>
          <cell r="G438">
            <v>146.41</v>
          </cell>
          <cell r="H438">
            <v>97.192630000000008</v>
          </cell>
          <cell r="I438">
            <v>167.9924</v>
          </cell>
          <cell r="J438">
            <v>111.91</v>
          </cell>
          <cell r="K438">
            <v>11.439999999999998</v>
          </cell>
          <cell r="L438">
            <v>0</v>
          </cell>
          <cell r="M438">
            <v>0</v>
          </cell>
          <cell r="N438">
            <v>0.9</v>
          </cell>
          <cell r="O438">
            <v>0</v>
          </cell>
          <cell r="P438">
            <v>1.0369999999999999</v>
          </cell>
          <cell r="Q438">
            <v>0</v>
          </cell>
          <cell r="R438">
            <v>0</v>
          </cell>
          <cell r="S438">
            <v>0</v>
          </cell>
        </row>
        <row r="439">
          <cell r="B439" t="str">
            <v xml:space="preserve">   Multilaterals (excl. Fd.)</v>
          </cell>
          <cell r="E439">
            <v>0</v>
          </cell>
          <cell r="F439">
            <v>29.830281175814541</v>
          </cell>
          <cell r="G439">
            <v>30.009999999999998</v>
          </cell>
          <cell r="H439">
            <v>27.39</v>
          </cell>
          <cell r="I439">
            <v>25.55</v>
          </cell>
          <cell r="J439">
            <v>15.100000000000001</v>
          </cell>
          <cell r="K439">
            <v>6.2</v>
          </cell>
          <cell r="L439">
            <v>2.9</v>
          </cell>
          <cell r="M439">
            <v>2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</row>
        <row r="440">
          <cell r="B440" t="str">
            <v xml:space="preserve">       World Bank</v>
          </cell>
          <cell r="F440">
            <v>10.995848853959783</v>
          </cell>
          <cell r="G440">
            <v>9.9761809014136791</v>
          </cell>
          <cell r="H440">
            <v>9.7251585623678647</v>
          </cell>
          <cell r="I440">
            <v>2.0472330911123535</v>
          </cell>
          <cell r="J440">
            <v>2.3057574063722752</v>
          </cell>
          <cell r="K440">
            <v>1.5</v>
          </cell>
          <cell r="L440">
            <v>1.1000000000000001</v>
          </cell>
          <cell r="M440">
            <v>1.3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</row>
        <row r="441">
          <cell r="B441" t="str">
            <v xml:space="preserve">       Other</v>
          </cell>
          <cell r="F441">
            <v>18.834432321854756</v>
          </cell>
          <cell r="G441">
            <v>20.033819098586321</v>
          </cell>
          <cell r="H441">
            <v>17.664841437632134</v>
          </cell>
          <cell r="I441">
            <v>23.502766908887647</v>
          </cell>
          <cell r="J441">
            <v>12.794242593627725</v>
          </cell>
          <cell r="K441">
            <v>4.7</v>
          </cell>
          <cell r="L441">
            <v>1.7999999999999998</v>
          </cell>
          <cell r="M441">
            <v>0.7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</row>
        <row r="442">
          <cell r="B442" t="str">
            <v xml:space="preserve"> Bilateral official</v>
          </cell>
          <cell r="E442">
            <v>0</v>
          </cell>
          <cell r="F442">
            <v>35.416862006358841</v>
          </cell>
          <cell r="G442">
            <v>1.7786989204070902</v>
          </cell>
          <cell r="H442">
            <v>4.6728971962616823</v>
          </cell>
          <cell r="I442">
            <v>3.42</v>
          </cell>
          <cell r="J442">
            <v>1.66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</row>
        <row r="443">
          <cell r="B443" t="str">
            <v xml:space="preserve">   Paris Club</v>
          </cell>
          <cell r="F443">
            <v>35.416862006358841</v>
          </cell>
          <cell r="G443">
            <v>1.7786989204070902</v>
          </cell>
          <cell r="H443">
            <v>4.6728971962616823</v>
          </cell>
          <cell r="I443">
            <v>3.42</v>
          </cell>
          <cell r="J443">
            <v>1.66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</row>
        <row r="444">
          <cell r="B444" t="str">
            <v xml:space="preserve">      Pre-cutoff date</v>
          </cell>
          <cell r="F444" t="str">
            <v xml:space="preserve"> ... </v>
          </cell>
          <cell r="G444" t="str">
            <v xml:space="preserve"> ... </v>
          </cell>
          <cell r="H444" t="str">
            <v xml:space="preserve"> ... </v>
          </cell>
          <cell r="I444" t="str">
            <v xml:space="preserve"> ... </v>
          </cell>
          <cell r="J444" t="str">
            <v xml:space="preserve"> ... 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</row>
        <row r="445">
          <cell r="B445" t="str">
            <v xml:space="preserve">      Post-cutoff date</v>
          </cell>
          <cell r="F445" t="str">
            <v xml:space="preserve"> ... </v>
          </cell>
          <cell r="G445" t="str">
            <v xml:space="preserve"> ... </v>
          </cell>
          <cell r="H445" t="str">
            <v xml:space="preserve"> ... </v>
          </cell>
          <cell r="I445" t="str">
            <v xml:space="preserve"> ... </v>
          </cell>
          <cell r="J445" t="str">
            <v xml:space="preserve"> ... 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</row>
        <row r="446">
          <cell r="B446" t="str">
            <v xml:space="preserve">    Other</v>
          </cell>
          <cell r="F446" t="str">
            <v xml:space="preserve"> ... </v>
          </cell>
          <cell r="G446" t="str">
            <v xml:space="preserve"> ... </v>
          </cell>
          <cell r="H446" t="str">
            <v xml:space="preserve"> ... </v>
          </cell>
          <cell r="I446" t="str">
            <v xml:space="preserve"> ... </v>
          </cell>
          <cell r="J446" t="str">
            <v xml:space="preserve"> ... 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</row>
        <row r="447">
          <cell r="B447" t="str">
            <v xml:space="preserve"> Commercial banks (London Club)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</row>
        <row r="448">
          <cell r="B448" t="str">
            <v xml:space="preserve"> Suppliers (Kinshasa Club)</v>
          </cell>
          <cell r="F448">
            <v>23.51</v>
          </cell>
          <cell r="G448">
            <v>9.06</v>
          </cell>
          <cell r="H448">
            <v>5.94</v>
          </cell>
          <cell r="I448">
            <v>21.91</v>
          </cell>
          <cell r="J448">
            <v>13.04</v>
          </cell>
          <cell r="K448">
            <v>14.31</v>
          </cell>
          <cell r="L448">
            <v>5.2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</row>
        <row r="449">
          <cell r="B449" t="str">
            <v xml:space="preserve"> World Bank Gecamines Trust</v>
          </cell>
          <cell r="J449">
            <v>0.78865515868921088</v>
          </cell>
          <cell r="K449">
            <v>2.3169804701204537</v>
          </cell>
          <cell r="L449">
            <v>15.883594201803204</v>
          </cell>
          <cell r="M449">
            <v>2.8646399974823E-2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</row>
        <row r="450">
          <cell r="B450" t="str">
            <v xml:space="preserve"> Short term</v>
          </cell>
          <cell r="F450">
            <v>1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</row>
        <row r="451">
          <cell r="B451" t="str">
            <v xml:space="preserve">   of which: central bank</v>
          </cell>
        </row>
        <row r="452">
          <cell r="B452" t="str">
            <v xml:space="preserve"> Financing gap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</row>
        <row r="454">
          <cell r="B454" t="str">
            <v>18. Interest arrears paid</v>
          </cell>
        </row>
        <row r="455">
          <cell r="B455" t="str">
            <v>Total</v>
          </cell>
          <cell r="E455">
            <v>0.25</v>
          </cell>
          <cell r="F455">
            <v>9.5</v>
          </cell>
          <cell r="G455">
            <v>0</v>
          </cell>
          <cell r="H455">
            <v>2.2000000000000002</v>
          </cell>
          <cell r="I455">
            <v>4.5060000000000002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0.5</v>
          </cell>
          <cell r="P455">
            <v>3</v>
          </cell>
          <cell r="Q455">
            <v>0</v>
          </cell>
          <cell r="R455">
            <v>0.95009900000000003</v>
          </cell>
          <cell r="S455">
            <v>0</v>
          </cell>
        </row>
        <row r="456">
          <cell r="B456" t="str">
            <v xml:space="preserve"> Multilaterals (incl. Fd.)</v>
          </cell>
          <cell r="E456">
            <v>0.25</v>
          </cell>
          <cell r="F456">
            <v>0</v>
          </cell>
          <cell r="G456">
            <v>0</v>
          </cell>
          <cell r="H456">
            <v>2.2000000000000002</v>
          </cell>
          <cell r="I456">
            <v>3.14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0.5</v>
          </cell>
          <cell r="P456">
            <v>3</v>
          </cell>
          <cell r="Q456">
            <v>0</v>
          </cell>
          <cell r="R456">
            <v>0.95009900000000003</v>
          </cell>
          <cell r="S456">
            <v>0</v>
          </cell>
        </row>
        <row r="457">
          <cell r="B457" t="str">
            <v xml:space="preserve">   Fund</v>
          </cell>
          <cell r="E457">
            <v>0.25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0.5</v>
          </cell>
          <cell r="P457">
            <v>3</v>
          </cell>
          <cell r="Q457">
            <v>0</v>
          </cell>
          <cell r="R457">
            <v>0.95009900000000003</v>
          </cell>
          <cell r="S457">
            <v>0</v>
          </cell>
        </row>
        <row r="458">
          <cell r="B458" t="str">
            <v xml:space="preserve">   Multilaterals (excl. Fd.)</v>
          </cell>
          <cell r="F458">
            <v>0</v>
          </cell>
          <cell r="G458">
            <v>0</v>
          </cell>
          <cell r="H458">
            <v>2.2000000000000002</v>
          </cell>
          <cell r="I458">
            <v>3.14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</row>
        <row r="459">
          <cell r="B459" t="str">
            <v xml:space="preserve">       World Bank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</row>
        <row r="460">
          <cell r="B460" t="str">
            <v xml:space="preserve">       Other</v>
          </cell>
          <cell r="F460">
            <v>0</v>
          </cell>
          <cell r="G460">
            <v>0</v>
          </cell>
          <cell r="H460">
            <v>2.2000000000000002</v>
          </cell>
          <cell r="I460">
            <v>3.14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</row>
        <row r="461">
          <cell r="B461" t="str">
            <v xml:space="preserve"> Bilateral official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</row>
        <row r="462">
          <cell r="B462" t="str">
            <v xml:space="preserve">   Paris Club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</row>
        <row r="463">
          <cell r="B463" t="str">
            <v xml:space="preserve">      Pre-cutoff date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</row>
        <row r="464">
          <cell r="B464" t="str">
            <v xml:space="preserve">      Post-cutoff date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</row>
        <row r="465">
          <cell r="B465" t="str">
            <v xml:space="preserve">    Other</v>
          </cell>
        </row>
        <row r="466">
          <cell r="B466" t="str">
            <v xml:space="preserve"> Commercial banks (London Club)</v>
          </cell>
          <cell r="F466">
            <v>9.5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</row>
        <row r="467">
          <cell r="B467" t="str">
            <v xml:space="preserve"> Suppliers (Kinshasa Club)</v>
          </cell>
          <cell r="F467">
            <v>0</v>
          </cell>
          <cell r="G467">
            <v>0</v>
          </cell>
          <cell r="H467">
            <v>0</v>
          </cell>
          <cell r="I467">
            <v>1.3660000000000001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</row>
        <row r="468">
          <cell r="B468" t="str">
            <v xml:space="preserve"> World Bank Gecamines Trust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</row>
        <row r="469">
          <cell r="A469" t="str">
            <v>|| ~</v>
          </cell>
          <cell r="B469" t="str">
            <v xml:space="preserve"> Short term</v>
          </cell>
          <cell r="N469">
            <v>0</v>
          </cell>
        </row>
        <row r="470">
          <cell r="A470" t="str">
            <v>|| ~</v>
          </cell>
          <cell r="B470" t="str">
            <v xml:space="preserve">   of which: central bank</v>
          </cell>
        </row>
        <row r="472">
          <cell r="B472" t="str">
            <v>19. Principal arrears paid</v>
          </cell>
        </row>
        <row r="473">
          <cell r="B473" t="str">
            <v>Total</v>
          </cell>
          <cell r="D473">
            <v>0</v>
          </cell>
          <cell r="E473">
            <v>0</v>
          </cell>
          <cell r="F473">
            <v>1.5</v>
          </cell>
          <cell r="G473">
            <v>0</v>
          </cell>
          <cell r="H473">
            <v>0</v>
          </cell>
          <cell r="I473">
            <v>100.19</v>
          </cell>
          <cell r="J473">
            <v>0</v>
          </cell>
          <cell r="K473">
            <v>24.53</v>
          </cell>
          <cell r="L473">
            <v>0</v>
          </cell>
          <cell r="M473">
            <v>0</v>
          </cell>
          <cell r="N473">
            <v>3.0358800000000001</v>
          </cell>
          <cell r="O473">
            <v>0.86599999999999544</v>
          </cell>
          <cell r="P473">
            <v>21.963000000000001</v>
          </cell>
          <cell r="Q473">
            <v>0</v>
          </cell>
          <cell r="R473">
            <v>0.54859100000000005</v>
          </cell>
          <cell r="S473">
            <v>0</v>
          </cell>
        </row>
        <row r="474">
          <cell r="B474" t="str">
            <v xml:space="preserve"> Multilaterals (incl. Fd.)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100.19</v>
          </cell>
          <cell r="J474">
            <v>0</v>
          </cell>
          <cell r="K474">
            <v>24.53</v>
          </cell>
          <cell r="L474">
            <v>0</v>
          </cell>
          <cell r="M474">
            <v>0</v>
          </cell>
          <cell r="N474">
            <v>3.0358800000000001</v>
          </cell>
          <cell r="O474">
            <v>0.86599999999999544</v>
          </cell>
          <cell r="P474">
            <v>21.963000000000001</v>
          </cell>
          <cell r="Q474">
            <v>0</v>
          </cell>
          <cell r="R474">
            <v>0.54859100000000005</v>
          </cell>
          <cell r="S474">
            <v>0</v>
          </cell>
        </row>
        <row r="475">
          <cell r="B475" t="str">
            <v xml:space="preserve">   Fund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100.19</v>
          </cell>
          <cell r="J475">
            <v>0</v>
          </cell>
          <cell r="K475">
            <v>24.53</v>
          </cell>
          <cell r="L475">
            <v>0</v>
          </cell>
          <cell r="M475">
            <v>0</v>
          </cell>
          <cell r="N475">
            <v>3.0358800000000001</v>
          </cell>
          <cell r="O475">
            <v>0.86599999999999544</v>
          </cell>
          <cell r="P475">
            <v>21.963000000000001</v>
          </cell>
          <cell r="Q475">
            <v>0</v>
          </cell>
          <cell r="R475">
            <v>0.54859100000000005</v>
          </cell>
          <cell r="S475">
            <v>0</v>
          </cell>
        </row>
        <row r="476">
          <cell r="B476" t="str">
            <v xml:space="preserve">   Multilaterals (excl. Fd.)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</row>
        <row r="477">
          <cell r="B477" t="str">
            <v xml:space="preserve">       World Bank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</row>
        <row r="478">
          <cell r="B478" t="str">
            <v xml:space="preserve">       Other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</row>
        <row r="479">
          <cell r="B479" t="str">
            <v xml:space="preserve"> Bilateral official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</row>
        <row r="480">
          <cell r="B480" t="str">
            <v xml:space="preserve">   Paris Club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</row>
        <row r="481">
          <cell r="B481" t="str">
            <v xml:space="preserve">      Pre-cutoff date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</row>
        <row r="482">
          <cell r="B482" t="str">
            <v xml:space="preserve">      Post-cutoff date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</row>
        <row r="483">
          <cell r="B483" t="str">
            <v xml:space="preserve">    Other</v>
          </cell>
        </row>
        <row r="484">
          <cell r="B484" t="str">
            <v xml:space="preserve"> Commercial banks (London Club)</v>
          </cell>
          <cell r="D484">
            <v>0</v>
          </cell>
          <cell r="E484">
            <v>0</v>
          </cell>
          <cell r="F484">
            <v>1.5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</row>
        <row r="485">
          <cell r="B485" t="str">
            <v xml:space="preserve"> Suppliers (Kinshasa Club)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</row>
        <row r="486">
          <cell r="B486" t="str">
            <v xml:space="preserve"> World Bank Gecamines Trust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</row>
        <row r="487">
          <cell r="A487" t="str">
            <v>|| ~</v>
          </cell>
          <cell r="B487" t="str">
            <v xml:space="preserve"> Short term</v>
          </cell>
        </row>
        <row r="488">
          <cell r="A488" t="str">
            <v>|| ~</v>
          </cell>
          <cell r="B488" t="str">
            <v xml:space="preserve">   of which: central bank</v>
          </cell>
        </row>
        <row r="490">
          <cell r="B490" t="str">
            <v>20. Accum. of interest arrears</v>
          </cell>
        </row>
        <row r="491">
          <cell r="B491" t="str">
            <v>Total</v>
          </cell>
          <cell r="F491">
            <v>56.041047435580523</v>
          </cell>
          <cell r="G491">
            <v>62.538322533691499</v>
          </cell>
          <cell r="H491">
            <v>204.59448368175782</v>
          </cell>
          <cell r="I491">
            <v>158.85557530706296</v>
          </cell>
          <cell r="J491">
            <v>356.69014598989924</v>
          </cell>
          <cell r="K491">
            <v>421.36901653421961</v>
          </cell>
          <cell r="L491">
            <v>527.68544285130224</v>
          </cell>
          <cell r="M491">
            <v>446.93788852395068</v>
          </cell>
          <cell r="N491">
            <v>399.36430007916329</v>
          </cell>
          <cell r="O491">
            <v>419.41965542970411</v>
          </cell>
          <cell r="P491">
            <v>359.52591495528202</v>
          </cell>
          <cell r="Q491">
            <v>167.48158485600487</v>
          </cell>
          <cell r="R491">
            <v>124.99021806702908</v>
          </cell>
          <cell r="S491">
            <v>103.4303454002125</v>
          </cell>
        </row>
        <row r="492">
          <cell r="B492" t="str">
            <v xml:space="preserve"> Multilaterals (incl. Fd.)</v>
          </cell>
          <cell r="F492">
            <v>0</v>
          </cell>
          <cell r="G492">
            <v>10.873710972361724</v>
          </cell>
          <cell r="H492">
            <v>5.7770737328871711</v>
          </cell>
          <cell r="I492">
            <v>2.8996136391231495</v>
          </cell>
          <cell r="J492">
            <v>10.779917065908911</v>
          </cell>
          <cell r="K492">
            <v>45.110126692070672</v>
          </cell>
          <cell r="L492">
            <v>47.017089289530198</v>
          </cell>
          <cell r="M492">
            <v>49.353721539412241</v>
          </cell>
          <cell r="N492">
            <v>48.55454288498494</v>
          </cell>
          <cell r="O492">
            <v>35.738019376158732</v>
          </cell>
          <cell r="P492">
            <v>62.225993522047979</v>
          </cell>
          <cell r="Q492">
            <v>60.236788314580906</v>
          </cell>
          <cell r="R492">
            <v>50.356432706362739</v>
          </cell>
          <cell r="S492">
            <v>45.588133904869096</v>
          </cell>
        </row>
        <row r="493">
          <cell r="B493" t="str">
            <v xml:space="preserve">   Fund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11.004999999999981</v>
          </cell>
          <cell r="L493">
            <v>8.5922270000000012</v>
          </cell>
          <cell r="M493">
            <v>10.912166000000006</v>
          </cell>
          <cell r="N493">
            <v>8.9792159999999956</v>
          </cell>
          <cell r="O493">
            <v>0.80599999999999383</v>
          </cell>
          <cell r="P493">
            <v>15.158999999999999</v>
          </cell>
          <cell r="Q493">
            <v>20.39</v>
          </cell>
          <cell r="R493">
            <v>11.187732</v>
          </cell>
          <cell r="S493">
            <v>12.069907000000001</v>
          </cell>
        </row>
        <row r="494">
          <cell r="B494" t="str">
            <v xml:space="preserve">   Multilaterals (excl. Fd.)</v>
          </cell>
          <cell r="F494">
            <v>0</v>
          </cell>
          <cell r="G494">
            <v>10.873710972361724</v>
          </cell>
          <cell r="H494">
            <v>5.7770737328871711</v>
          </cell>
          <cell r="I494">
            <v>2.8996136391231495</v>
          </cell>
          <cell r="J494">
            <v>10.779917065908911</v>
          </cell>
          <cell r="K494">
            <v>34.105126692070691</v>
          </cell>
          <cell r="L494">
            <v>38.424862289530196</v>
          </cell>
          <cell r="M494">
            <v>38.441555539412235</v>
          </cell>
          <cell r="N494">
            <v>39.575326884984946</v>
          </cell>
          <cell r="O494">
            <v>34.932019376158742</v>
          </cell>
          <cell r="P494">
            <v>47.06699352204798</v>
          </cell>
          <cell r="Q494">
            <v>39.846788314580905</v>
          </cell>
          <cell r="R494">
            <v>39.168700706362735</v>
          </cell>
          <cell r="S494">
            <v>33.518226904869096</v>
          </cell>
        </row>
        <row r="495">
          <cell r="B495" t="str">
            <v xml:space="preserve">       World Bank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4.8249279916286474</v>
          </cell>
          <cell r="L495">
            <v>6.1707839906215671</v>
          </cell>
          <cell r="M495">
            <v>6.7262399911880495</v>
          </cell>
          <cell r="N495">
            <v>6.7681771534681276</v>
          </cell>
          <cell r="O495">
            <v>6.5064923804998438</v>
          </cell>
          <cell r="P495">
            <v>5.9445068651437758</v>
          </cell>
          <cell r="Q495">
            <v>6.2717086112499221</v>
          </cell>
          <cell r="R495">
            <v>6.362241428494456</v>
          </cell>
          <cell r="S495">
            <v>6.3116364431381262</v>
          </cell>
        </row>
        <row r="496">
          <cell r="B496" t="str">
            <v xml:space="preserve">       Other</v>
          </cell>
          <cell r="F496">
            <v>0</v>
          </cell>
          <cell r="G496">
            <v>10.873710972361723</v>
          </cell>
          <cell r="H496">
            <v>5.7770737328871711</v>
          </cell>
          <cell r="I496">
            <v>2.8996136391231495</v>
          </cell>
          <cell r="J496">
            <v>10.779917065908911</v>
          </cell>
          <cell r="K496">
            <v>29.280198700442046</v>
          </cell>
          <cell r="L496">
            <v>32.254078298908631</v>
          </cell>
          <cell r="M496">
            <v>31.71531554822419</v>
          </cell>
          <cell r="N496">
            <v>32.807149731516816</v>
          </cell>
          <cell r="O496">
            <v>28.425526995658899</v>
          </cell>
          <cell r="P496">
            <v>41.122486656904208</v>
          </cell>
          <cell r="Q496">
            <v>33.575079703330985</v>
          </cell>
          <cell r="R496">
            <v>32.806459277868278</v>
          </cell>
          <cell r="S496">
            <v>27.206590461730972</v>
          </cell>
        </row>
        <row r="497">
          <cell r="B497" t="str">
            <v xml:space="preserve"> Bilateral official</v>
          </cell>
          <cell r="F497">
            <v>55.078110589258173</v>
          </cell>
          <cell r="G497">
            <v>41.302317876697543</v>
          </cell>
          <cell r="H497">
            <v>101.27327102803739</v>
          </cell>
          <cell r="I497">
            <v>6.9799999999999898</v>
          </cell>
          <cell r="J497">
            <v>146.34786609202118</v>
          </cell>
          <cell r="K497">
            <v>269.94418780572585</v>
          </cell>
          <cell r="L497">
            <v>250.79129276198807</v>
          </cell>
          <cell r="M497">
            <v>212.26437311808357</v>
          </cell>
          <cell r="N497">
            <v>183.34701501205637</v>
          </cell>
          <cell r="O497">
            <v>150.45363786575339</v>
          </cell>
          <cell r="P497">
            <v>62.861583369416294</v>
          </cell>
          <cell r="Q497">
            <v>88.792642464035694</v>
          </cell>
          <cell r="R497">
            <v>56.904579488515473</v>
          </cell>
          <cell r="S497">
            <v>41.05999123029487</v>
          </cell>
        </row>
        <row r="498">
          <cell r="B498" t="str">
            <v xml:space="preserve">   Paris Club</v>
          </cell>
          <cell r="F498">
            <v>55.078110589258173</v>
          </cell>
          <cell r="G498">
            <v>41.302317876697543</v>
          </cell>
          <cell r="H498">
            <v>101.27327102803739</v>
          </cell>
          <cell r="I498">
            <v>6.9799999999999898</v>
          </cell>
          <cell r="J498">
            <v>146.02355929779384</v>
          </cell>
          <cell r="K498">
            <v>269.65913342612112</v>
          </cell>
          <cell r="L498">
            <v>250.54277877134743</v>
          </cell>
          <cell r="M498">
            <v>212.04236351827868</v>
          </cell>
          <cell r="N498">
            <v>183.14445862665846</v>
          </cell>
          <cell r="O498">
            <v>150.30860966679595</v>
          </cell>
          <cell r="P498">
            <v>62.737595972460802</v>
          </cell>
          <cell r="Q498">
            <v>88.698167131537147</v>
          </cell>
          <cell r="R498">
            <v>56.838229346155742</v>
          </cell>
          <cell r="S498">
            <v>41.023423232362433</v>
          </cell>
        </row>
        <row r="499">
          <cell r="B499" t="str">
            <v xml:space="preserve">      Pre-cutoff date</v>
          </cell>
        </row>
        <row r="500">
          <cell r="B500" t="str">
            <v xml:space="preserve">      Post-cutoff date</v>
          </cell>
        </row>
        <row r="501">
          <cell r="B501" t="str">
            <v xml:space="preserve">    Other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0.32430679422733905</v>
          </cell>
          <cell r="K501">
            <v>0.28505437960472457</v>
          </cell>
          <cell r="L501">
            <v>0.24851399064064017</v>
          </cell>
          <cell r="M501">
            <v>0.22200959980487822</v>
          </cell>
          <cell r="N501">
            <v>0.20255638539791093</v>
          </cell>
          <cell r="O501">
            <v>0.14502819895744334</v>
          </cell>
          <cell r="P501">
            <v>0.12398739695549009</v>
          </cell>
          <cell r="Q501">
            <v>9.4475332498550391E-2</v>
          </cell>
          <cell r="R501">
            <v>6.6350142359733605E-2</v>
          </cell>
          <cell r="S501">
            <v>3.65679979324341E-2</v>
          </cell>
        </row>
        <row r="502">
          <cell r="B502" t="str">
            <v xml:space="preserve"> Commercial banks (London Club)</v>
          </cell>
          <cell r="F502">
            <v>6.2936846322351414E-2</v>
          </cell>
          <cell r="G502">
            <v>6.4422936846322365</v>
          </cell>
          <cell r="H502">
            <v>97.404138920833262</v>
          </cell>
          <cell r="I502">
            <v>148.93596166793984</v>
          </cell>
          <cell r="J502">
            <v>194.16376425438881</v>
          </cell>
          <cell r="K502">
            <v>98.357434343273411</v>
          </cell>
          <cell r="L502">
            <v>218.14515402273406</v>
          </cell>
          <cell r="M502">
            <v>174.04526753288084</v>
          </cell>
          <cell r="N502">
            <v>157.38131410414874</v>
          </cell>
          <cell r="O502">
            <v>224.34370350271524</v>
          </cell>
          <cell r="P502">
            <v>217.8707907619218</v>
          </cell>
          <cell r="Q502">
            <v>4.0616105805436877</v>
          </cell>
          <cell r="R502">
            <v>4.1770393628893885</v>
          </cell>
          <cell r="S502">
            <v>4.1806102382704999</v>
          </cell>
        </row>
        <row r="503">
          <cell r="B503" t="str">
            <v xml:space="preserve"> Suppliers (Kinshasa Club)</v>
          </cell>
          <cell r="F503">
            <v>0.89999999999999858</v>
          </cell>
          <cell r="G503">
            <v>3.92</v>
          </cell>
          <cell r="H503">
            <v>0.14000000000000057</v>
          </cell>
          <cell r="I503">
            <v>4.0000000000000924E-2</v>
          </cell>
          <cell r="J503">
            <v>0</v>
          </cell>
          <cell r="K503">
            <v>5.7887966319728257E-2</v>
          </cell>
          <cell r="L503">
            <v>3.8105370414257034</v>
          </cell>
          <cell r="M503">
            <v>3.3516287970542904</v>
          </cell>
          <cell r="N503">
            <v>2.9196058309078197</v>
          </cell>
          <cell r="O503">
            <v>2.5050325274467484</v>
          </cell>
          <cell r="P503">
            <v>10.628475194573401</v>
          </cell>
          <cell r="Q503">
            <v>9.709157247543331</v>
          </cell>
          <cell r="R503">
            <v>9.7092374986410164</v>
          </cell>
          <cell r="S503">
            <v>9.9464954376220742</v>
          </cell>
        </row>
        <row r="504">
          <cell r="B504" t="str">
            <v xml:space="preserve"> World Bank Gecamines Trust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5.3985985775803336</v>
          </cell>
          <cell r="K504">
            <v>7.8993797268299879</v>
          </cell>
          <cell r="L504">
            <v>7.921369735624185</v>
          </cell>
          <cell r="M504">
            <v>7.922897536519721</v>
          </cell>
          <cell r="N504">
            <v>7.1618222470653992</v>
          </cell>
          <cell r="O504">
            <v>6.3792621576299613</v>
          </cell>
          <cell r="P504">
            <v>5.9390721073225263</v>
          </cell>
          <cell r="Q504">
            <v>4.6813862493012861</v>
          </cell>
          <cell r="R504">
            <v>3.8429290106204581</v>
          </cell>
          <cell r="S504">
            <v>2.6551145891559527</v>
          </cell>
        </row>
        <row r="505">
          <cell r="B505" t="str">
            <v xml:space="preserve"> Short term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</row>
        <row r="506">
          <cell r="B506" t="str">
            <v xml:space="preserve">   of which: central bank</v>
          </cell>
        </row>
        <row r="508">
          <cell r="B508" t="str">
            <v>21. Accum. of principal arrears</v>
          </cell>
        </row>
        <row r="509">
          <cell r="B509" t="str">
            <v>Total</v>
          </cell>
          <cell r="F509">
            <v>296.69732342286284</v>
          </cell>
          <cell r="G509">
            <v>437.27328685615828</v>
          </cell>
          <cell r="H509">
            <v>1472.6835177061685</v>
          </cell>
          <cell r="I509">
            <v>805.10056535712704</v>
          </cell>
          <cell r="J509">
            <v>1361.0442316117919</v>
          </cell>
          <cell r="K509">
            <v>2813.0347786321436</v>
          </cell>
          <cell r="L509">
            <v>4123.5734804930789</v>
          </cell>
          <cell r="M509">
            <v>5384.3053480783301</v>
          </cell>
          <cell r="N509">
            <v>6587.5684822800777</v>
          </cell>
          <cell r="O509">
            <v>7698.4555399485916</v>
          </cell>
          <cell r="P509">
            <v>5945.859188418819</v>
          </cell>
          <cell r="Q509">
            <v>7337.3358793435718</v>
          </cell>
          <cell r="R509">
            <v>9242.7268515340675</v>
          </cell>
          <cell r="S509">
            <v>11813.57569140078</v>
          </cell>
        </row>
        <row r="510">
          <cell r="B510" t="str">
            <v xml:space="preserve"> Multilaterals (incl. Fd.)</v>
          </cell>
          <cell r="F510">
            <v>0</v>
          </cell>
          <cell r="G510">
            <v>1.5429867607252845E-4</v>
          </cell>
          <cell r="H510">
            <v>100.19</v>
          </cell>
          <cell r="I510">
            <v>0.81699999999995399</v>
          </cell>
          <cell r="J510">
            <v>39.444500000000012</v>
          </cell>
          <cell r="K510">
            <v>83.285000000000011</v>
          </cell>
          <cell r="L510">
            <v>60.379773</v>
          </cell>
          <cell r="M510">
            <v>87.085834000000006</v>
          </cell>
          <cell r="N510">
            <v>83.533829388464909</v>
          </cell>
          <cell r="O510">
            <v>70.393483557701131</v>
          </cell>
          <cell r="P510">
            <v>85.046320386409747</v>
          </cell>
          <cell r="Q510">
            <v>85.98788603544233</v>
          </cell>
          <cell r="R510">
            <v>92.804272768497498</v>
          </cell>
          <cell r="S510">
            <v>83.547123769760162</v>
          </cell>
        </row>
        <row r="511">
          <cell r="B511" t="str">
            <v xml:space="preserve">   Fund</v>
          </cell>
          <cell r="F511">
            <v>0</v>
          </cell>
          <cell r="G511">
            <v>0</v>
          </cell>
          <cell r="H511">
            <v>100.19</v>
          </cell>
          <cell r="I511">
            <v>0</v>
          </cell>
          <cell r="J511">
            <v>27.934500000000014</v>
          </cell>
          <cell r="K511">
            <v>67.485000000000014</v>
          </cell>
          <cell r="L511">
            <v>38.779772999999999</v>
          </cell>
          <cell r="M511">
            <v>57.685834</v>
          </cell>
          <cell r="N511">
            <v>54.386664000000003</v>
          </cell>
          <cell r="O511">
            <v>29.1</v>
          </cell>
          <cell r="P511">
            <v>19.333000000000002</v>
          </cell>
          <cell r="Q511">
            <v>14.55</v>
          </cell>
          <cell r="R511">
            <v>17.46</v>
          </cell>
          <cell r="S511">
            <v>8.7289999999999992</v>
          </cell>
        </row>
        <row r="512">
          <cell r="B512" t="str">
            <v xml:space="preserve">   Multilaterals (excl. Fd.)</v>
          </cell>
          <cell r="F512">
            <v>0</v>
          </cell>
          <cell r="G512">
            <v>1.5429867607252845E-4</v>
          </cell>
          <cell r="H512">
            <v>0</v>
          </cell>
          <cell r="I512">
            <v>0.81699999999995399</v>
          </cell>
          <cell r="J512">
            <v>11.509999999999998</v>
          </cell>
          <cell r="K512">
            <v>15.8</v>
          </cell>
          <cell r="L512">
            <v>21.6</v>
          </cell>
          <cell r="M512">
            <v>29.4</v>
          </cell>
          <cell r="N512">
            <v>29.147165388464913</v>
          </cell>
          <cell r="O512">
            <v>41.293483557701137</v>
          </cell>
          <cell r="P512">
            <v>65.713320386409748</v>
          </cell>
          <cell r="Q512">
            <v>71.437886035442332</v>
          </cell>
          <cell r="R512">
            <v>75.34427276849749</v>
          </cell>
          <cell r="S512">
            <v>74.818123769760163</v>
          </cell>
        </row>
        <row r="513">
          <cell r="B513" t="str">
            <v xml:space="preserve">       World Bank</v>
          </cell>
        </row>
        <row r="514">
          <cell r="B514" t="str">
            <v xml:space="preserve">       Other</v>
          </cell>
        </row>
        <row r="515">
          <cell r="B515" t="str">
            <v xml:space="preserve"> Bilateral official</v>
          </cell>
          <cell r="F515">
            <v>3.1379936411468634E-3</v>
          </cell>
          <cell r="G515">
            <v>1.3313010795929234</v>
          </cell>
          <cell r="H515">
            <v>185.85710280373831</v>
          </cell>
          <cell r="I515">
            <v>232.72462628999992</v>
          </cell>
          <cell r="J515">
            <v>96.102244350428194</v>
          </cell>
          <cell r="K515">
            <v>395.56776985147928</v>
          </cell>
          <cell r="L515">
            <v>369.36279408931728</v>
          </cell>
          <cell r="M515">
            <v>339.31660770177842</v>
          </cell>
          <cell r="N515">
            <v>394.42617529034584</v>
          </cell>
          <cell r="O515">
            <v>307.80257571458844</v>
          </cell>
          <cell r="P515">
            <v>135.5388894385099</v>
          </cell>
          <cell r="Q515">
            <v>127.15653020977969</v>
          </cell>
          <cell r="R515">
            <v>176.02692768037323</v>
          </cell>
          <cell r="S515">
            <v>153.92933049678808</v>
          </cell>
        </row>
        <row r="516">
          <cell r="B516" t="str">
            <v xml:space="preserve">   Paris Club</v>
          </cell>
          <cell r="F516">
            <v>3.1379936411468634E-3</v>
          </cell>
          <cell r="G516">
            <v>1.3313010795929234</v>
          </cell>
          <cell r="H516">
            <v>185.85710280373831</v>
          </cell>
          <cell r="I516">
            <v>232.72462628999992</v>
          </cell>
          <cell r="J516">
            <v>92.203192210740411</v>
          </cell>
          <cell r="K516">
            <v>391.78897205005256</v>
          </cell>
          <cell r="L516">
            <v>365.55697983264918</v>
          </cell>
          <cell r="M516">
            <v>338.19939810276031</v>
          </cell>
          <cell r="N516">
            <v>393.30163811624021</v>
          </cell>
          <cell r="O516">
            <v>306.76760174930121</v>
          </cell>
          <cell r="P516">
            <v>134.45744380950924</v>
          </cell>
          <cell r="Q516">
            <v>126.01555888652797</v>
          </cell>
          <cell r="R516">
            <v>174.86948630809789</v>
          </cell>
          <cell r="S516">
            <v>152.78109536170965</v>
          </cell>
        </row>
        <row r="517">
          <cell r="B517" t="str">
            <v xml:space="preserve">      Pre-cutoff date</v>
          </cell>
        </row>
        <row r="518">
          <cell r="B518" t="str">
            <v xml:space="preserve">      Post-cutoff date</v>
          </cell>
        </row>
        <row r="519">
          <cell r="B519" t="str">
            <v xml:space="preserve">    Other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3.8990521396877811</v>
          </cell>
          <cell r="K519">
            <v>3.7787978014267334</v>
          </cell>
          <cell r="L519">
            <v>3.8058142566680893</v>
          </cell>
          <cell r="M519">
            <v>1.117209599018097</v>
          </cell>
          <cell r="N519">
            <v>1.1245371741056436</v>
          </cell>
          <cell r="O519">
            <v>1.0349739652872092</v>
          </cell>
          <cell r="P519">
            <v>1.0814456290006635</v>
          </cell>
          <cell r="Q519">
            <v>1.1409713232517238</v>
          </cell>
          <cell r="R519">
            <v>1.1574413722753527</v>
          </cell>
          <cell r="S519">
            <v>1.1482351350784306</v>
          </cell>
        </row>
        <row r="520">
          <cell r="B520" t="str">
            <v xml:space="preserve"> Commercial banks (London Club)</v>
          </cell>
          <cell r="F520">
            <v>51.7</v>
          </cell>
          <cell r="G520">
            <v>46.96</v>
          </cell>
          <cell r="H520">
            <v>45.19</v>
          </cell>
          <cell r="I520">
            <v>47.38</v>
          </cell>
          <cell r="J520">
            <v>22.413030660377359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</row>
        <row r="521">
          <cell r="B521" t="str">
            <v xml:space="preserve"> Suppliers (Kinshasa Club)</v>
          </cell>
          <cell r="F521">
            <v>1.7899999999999991</v>
          </cell>
          <cell r="G521">
            <v>7.7999999999999989</v>
          </cell>
          <cell r="H521">
            <v>1.1999999999999966</v>
          </cell>
          <cell r="I521">
            <v>2.1699999999999982</v>
          </cell>
          <cell r="J521">
            <v>9.7600000000000016</v>
          </cell>
          <cell r="K521">
            <v>4.9421342533037045</v>
          </cell>
          <cell r="L521">
            <v>5.9192259812354999</v>
          </cell>
          <cell r="M521">
            <v>7.8419519931077968</v>
          </cell>
          <cell r="N521">
            <v>6.7891312623023952</v>
          </cell>
          <cell r="O521">
            <v>6.9349847865104719</v>
          </cell>
          <cell r="P521">
            <v>11.296629500389097</v>
          </cell>
          <cell r="Q521">
            <v>11.845753228664394</v>
          </cell>
          <cell r="R521">
            <v>10.984634679555896</v>
          </cell>
          <cell r="S521">
            <v>7.6792795658111608</v>
          </cell>
        </row>
        <row r="522">
          <cell r="B522" t="str">
            <v xml:space="preserve"> World Bank Gecamines Trust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9.9024017518798946</v>
          </cell>
          <cell r="K522">
            <v>7.8389723636566497</v>
          </cell>
          <cell r="L522">
            <v>0.82998510591836272</v>
          </cell>
          <cell r="M522">
            <v>16.53088406397152</v>
          </cell>
          <cell r="N522">
            <v>16.727221911682506</v>
          </cell>
          <cell r="O522">
            <v>16.91587479038569</v>
          </cell>
          <cell r="P522">
            <v>18.725544997205144</v>
          </cell>
          <cell r="Q522">
            <v>18.376187814421463</v>
          </cell>
          <cell r="R522">
            <v>19.214645053102291</v>
          </cell>
          <cell r="S522">
            <v>18.446059250978198</v>
          </cell>
        </row>
        <row r="523">
          <cell r="B523" t="str">
            <v xml:space="preserve"> Short term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</row>
        <row r="524">
          <cell r="B524" t="str">
            <v xml:space="preserve">   of which: central bank</v>
          </cell>
        </row>
        <row r="526">
          <cell r="B526" t="str">
            <v>22. Net change in interest arrears</v>
          </cell>
        </row>
        <row r="527">
          <cell r="B527" t="str">
            <v>Total</v>
          </cell>
          <cell r="D527">
            <v>-74</v>
          </cell>
          <cell r="E527">
            <v>-51</v>
          </cell>
          <cell r="F527">
            <v>46.54418542922167</v>
          </cell>
          <cell r="G527">
            <v>51.664611561329778</v>
          </cell>
          <cell r="H527">
            <v>198.81740994887065</v>
          </cell>
          <cell r="I527">
            <v>-91.529102336345915</v>
          </cell>
          <cell r="J527">
            <v>342.24248679213429</v>
          </cell>
          <cell r="K527">
            <v>376.25888984214902</v>
          </cell>
          <cell r="L527">
            <v>480.66835356177199</v>
          </cell>
          <cell r="M527">
            <v>397.5841669845384</v>
          </cell>
          <cell r="N527">
            <v>350.80975719417836</v>
          </cell>
          <cell r="O527">
            <v>383.68163605354539</v>
          </cell>
          <cell r="P527">
            <v>297.29992143323403</v>
          </cell>
          <cell r="Q527">
            <v>155.39620389577405</v>
          </cell>
          <cell r="R527">
            <v>20.661415829044117</v>
          </cell>
          <cell r="S527">
            <v>79.22288930762042</v>
          </cell>
        </row>
        <row r="528">
          <cell r="B528" t="str">
            <v xml:space="preserve"> Multilaterals (incl. Fd.)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</row>
        <row r="529">
          <cell r="B529" t="str">
            <v xml:space="preserve">   Fund</v>
          </cell>
          <cell r="D529">
            <v>0.25</v>
          </cell>
          <cell r="E529">
            <v>-0.25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11.004999999999981</v>
          </cell>
          <cell r="L529">
            <v>8.5922270000000012</v>
          </cell>
          <cell r="M529">
            <v>10.912166000000006</v>
          </cell>
          <cell r="N529">
            <v>8.9792159999999956</v>
          </cell>
          <cell r="O529">
            <v>0.3059999999999945</v>
          </cell>
          <cell r="P529">
            <v>12.158999999999999</v>
          </cell>
          <cell r="Q529">
            <v>20.39</v>
          </cell>
          <cell r="R529">
            <v>10.237633000000001</v>
          </cell>
          <cell r="S529">
            <v>12.069907000000001</v>
          </cell>
        </row>
        <row r="530">
          <cell r="B530" t="str">
            <v xml:space="preserve">   Multilaterals (excl. Fd.)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</row>
        <row r="531">
          <cell r="B531" t="str">
            <v xml:space="preserve">       World Bank</v>
          </cell>
        </row>
        <row r="532">
          <cell r="B532" t="str">
            <v xml:space="preserve">       Other</v>
          </cell>
        </row>
        <row r="533">
          <cell r="B533" t="str">
            <v xml:space="preserve"> Bilateral official</v>
          </cell>
          <cell r="F533">
            <v>55.08124858289932</v>
          </cell>
          <cell r="G533">
            <v>41.302317876697543</v>
          </cell>
          <cell r="H533">
            <v>101.27327102803739</v>
          </cell>
          <cell r="I533">
            <v>-239.13906400428576</v>
          </cell>
          <cell r="J533">
            <v>146.34786609202118</v>
          </cell>
          <cell r="K533">
            <v>269.94418780572585</v>
          </cell>
          <cell r="L533">
            <v>250.79129276198807</v>
          </cell>
          <cell r="M533">
            <v>212.26437311808357</v>
          </cell>
          <cell r="N533">
            <v>183.34701501205637</v>
          </cell>
          <cell r="O533">
            <v>150.45363786575339</v>
          </cell>
          <cell r="P533">
            <v>62.861583369416294</v>
          </cell>
          <cell r="Q533">
            <v>88.806217208890772</v>
          </cell>
          <cell r="R533">
            <v>60.252117212295154</v>
          </cell>
          <cell r="S533">
            <v>41.12498168043868</v>
          </cell>
        </row>
        <row r="534">
          <cell r="B534" t="str">
            <v xml:space="preserve">   Paris Club</v>
          </cell>
          <cell r="F534">
            <v>55.08124858289932</v>
          </cell>
          <cell r="G534">
            <v>41.302317876697543</v>
          </cell>
          <cell r="H534">
            <v>101.27327102803739</v>
          </cell>
          <cell r="I534">
            <v>-239.13906400428576</v>
          </cell>
          <cell r="J534">
            <v>146.02355929779384</v>
          </cell>
          <cell r="K534">
            <v>269.65913342612112</v>
          </cell>
          <cell r="L534">
            <v>250.54277877134743</v>
          </cell>
          <cell r="M534">
            <v>212.04236351827868</v>
          </cell>
          <cell r="N534">
            <v>183.14445862665846</v>
          </cell>
          <cell r="O534">
            <v>150.30860966679595</v>
          </cell>
          <cell r="P534">
            <v>62.737595972460802</v>
          </cell>
          <cell r="Q534">
            <v>88.698167131537147</v>
          </cell>
          <cell r="R534">
            <v>56.838229346155742</v>
          </cell>
          <cell r="S534">
            <v>41.023423232362433</v>
          </cell>
        </row>
        <row r="535">
          <cell r="B535" t="str">
            <v xml:space="preserve">      Pre-cutoff date</v>
          </cell>
        </row>
        <row r="536">
          <cell r="B536" t="str">
            <v xml:space="preserve">      Post-cutoff date</v>
          </cell>
        </row>
        <row r="537">
          <cell r="B537" t="str">
            <v xml:space="preserve">    Other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0.32430679422733905</v>
          </cell>
          <cell r="K537">
            <v>0.28505437960472457</v>
          </cell>
          <cell r="L537">
            <v>0.24851399064064017</v>
          </cell>
          <cell r="M537">
            <v>0.22200959980487822</v>
          </cell>
          <cell r="N537">
            <v>0.20255638539791093</v>
          </cell>
          <cell r="O537">
            <v>0.14502819895744334</v>
          </cell>
          <cell r="P537">
            <v>0.12398739695549009</v>
          </cell>
          <cell r="Q537">
            <v>0.10805007735363104</v>
          </cell>
          <cell r="R537">
            <v>3.4138878661394134</v>
          </cell>
          <cell r="S537">
            <v>0.10155844807624881</v>
          </cell>
        </row>
        <row r="538">
          <cell r="B538" t="str">
            <v xml:space="preserve"> Commercial banks (London Club)</v>
          </cell>
          <cell r="F538">
            <v>-9.4370631536776486</v>
          </cell>
          <cell r="G538">
            <v>6.4422936846322365</v>
          </cell>
          <cell r="H538">
            <v>97.404138920833262</v>
          </cell>
          <cell r="I538">
            <v>148.93596166793984</v>
          </cell>
          <cell r="J538">
            <v>194.16376425438881</v>
          </cell>
          <cell r="K538">
            <v>98.357434343273411</v>
          </cell>
          <cell r="L538">
            <v>218.14515402273406</v>
          </cell>
          <cell r="M538">
            <v>174.04526753288084</v>
          </cell>
          <cell r="N538">
            <v>157.38131410414874</v>
          </cell>
          <cell r="O538">
            <v>224.34370350271524</v>
          </cell>
          <cell r="P538">
            <v>217.8707907619218</v>
          </cell>
          <cell r="Q538">
            <v>4.0616105805436877</v>
          </cell>
          <cell r="R538">
            <v>4.1770393628893885</v>
          </cell>
          <cell r="S538">
            <v>4.1806102382704999</v>
          </cell>
        </row>
        <row r="539">
          <cell r="B539" t="str">
            <v xml:space="preserve"> Suppliers (Kinshasa Club)</v>
          </cell>
          <cell r="F539">
            <v>0.89999999999999858</v>
          </cell>
          <cell r="G539">
            <v>3.92</v>
          </cell>
          <cell r="H539">
            <v>0.14000000000000057</v>
          </cell>
          <cell r="I539">
            <v>-1.3259999999999992</v>
          </cell>
          <cell r="J539">
            <v>-3.6677421318560919</v>
          </cell>
          <cell r="K539">
            <v>5.7887966319728257E-2</v>
          </cell>
          <cell r="L539">
            <v>3.8105370414257034</v>
          </cell>
          <cell r="M539">
            <v>3.3516287970542904</v>
          </cell>
          <cell r="N539">
            <v>2.9196058309078197</v>
          </cell>
          <cell r="O539">
            <v>2.5050325274467484</v>
          </cell>
          <cell r="P539">
            <v>10.628475194573401</v>
          </cell>
          <cell r="Q539">
            <v>2.768230159737783</v>
          </cell>
          <cell r="R539">
            <v>1.0951139140129342</v>
          </cell>
          <cell r="S539">
            <v>6.0092553591728119</v>
          </cell>
        </row>
        <row r="540">
          <cell r="B540" t="str">
            <v xml:space="preserve"> World Bank Gecamines Trust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5.3985985775803336</v>
          </cell>
          <cell r="K540">
            <v>7.8993797268299879</v>
          </cell>
          <cell r="L540">
            <v>7.921369735624185</v>
          </cell>
          <cell r="M540">
            <v>7.922897536519721</v>
          </cell>
          <cell r="N540">
            <v>7.1618222470653992</v>
          </cell>
          <cell r="O540">
            <v>6.3792621576299613</v>
          </cell>
          <cell r="P540">
            <v>5.9390721073225263</v>
          </cell>
          <cell r="Q540">
            <v>59.760145946601817</v>
          </cell>
          <cell r="R540">
            <v>-44.86285466015336</v>
          </cell>
          <cell r="S540">
            <v>27.908042029738425</v>
          </cell>
        </row>
        <row r="541">
          <cell r="B541" t="str">
            <v xml:space="preserve"> Short term</v>
          </cell>
        </row>
        <row r="542">
          <cell r="B542" t="str">
            <v xml:space="preserve">   of which: central bank</v>
          </cell>
        </row>
        <row r="544">
          <cell r="B544" t="str">
            <v>23. Net change in principal arrears</v>
          </cell>
        </row>
        <row r="545">
          <cell r="B545" t="str">
            <v>Total</v>
          </cell>
          <cell r="F545">
            <v>51.99</v>
          </cell>
          <cell r="G545">
            <v>54.760154298676071</v>
          </cell>
          <cell r="H545">
            <v>146.57999999999998</v>
          </cell>
          <cell r="I545">
            <v>-49.82300000000005</v>
          </cell>
          <cell r="J545">
            <v>76.678784241398461</v>
          </cell>
          <cell r="K545">
            <v>79.093702219813835</v>
          </cell>
          <cell r="L545">
            <v>74.740612600490039</v>
          </cell>
          <cell r="M545">
            <v>113.69308925511552</v>
          </cell>
          <cell r="N545">
            <v>106.26337691066109</v>
          </cell>
          <cell r="O545">
            <v>95.448291065171716</v>
          </cell>
          <cell r="P545">
            <v>86.022760550131196</v>
          </cell>
          <cell r="Q545">
            <v>251.29725739456757</v>
          </cell>
          <cell r="R545">
            <v>71.769047981342482</v>
          </cell>
          <cell r="S545">
            <v>66.394891117453582</v>
          </cell>
        </row>
        <row r="546">
          <cell r="B546" t="str">
            <v xml:space="preserve"> Multilaterals (incl. Fd.)</v>
          </cell>
          <cell r="F546">
            <v>0</v>
          </cell>
          <cell r="G546">
            <v>1.5429867606897574E-4</v>
          </cell>
          <cell r="H546">
            <v>100.19</v>
          </cell>
          <cell r="I546">
            <v>-99.373000000000047</v>
          </cell>
          <cell r="J546">
            <v>39.444500000000012</v>
          </cell>
          <cell r="K546">
            <v>58.75500000000001</v>
          </cell>
          <cell r="L546">
            <v>60.379773</v>
          </cell>
          <cell r="M546">
            <v>87.085834000000006</v>
          </cell>
          <cell r="N546">
            <v>80.497949388464917</v>
          </cell>
          <cell r="O546">
            <v>69.527483557701146</v>
          </cell>
          <cell r="P546">
            <v>53.837694794535622</v>
          </cell>
          <cell r="Q546">
            <v>74.810727467536907</v>
          </cell>
          <cell r="R546">
            <v>80.179955859025966</v>
          </cell>
          <cell r="S546">
            <v>69.139332584381123</v>
          </cell>
        </row>
        <row r="547">
          <cell r="B547" t="str">
            <v xml:space="preserve">   Fund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100.19</v>
          </cell>
          <cell r="I547">
            <v>-100.19</v>
          </cell>
          <cell r="J547">
            <v>27.934500000000014</v>
          </cell>
          <cell r="K547">
            <v>42.955000000000013</v>
          </cell>
          <cell r="L547">
            <v>38.779772999999999</v>
          </cell>
          <cell r="M547">
            <v>57.685834</v>
          </cell>
          <cell r="N547">
            <v>51.350784000000004</v>
          </cell>
          <cell r="O547">
            <v>28.234000000000005</v>
          </cell>
          <cell r="P547">
            <v>-2.629999999999999</v>
          </cell>
          <cell r="Q547">
            <v>14.55</v>
          </cell>
          <cell r="R547">
            <v>16.911408999999999</v>
          </cell>
          <cell r="S547">
            <v>8.7289999999999992</v>
          </cell>
        </row>
        <row r="548">
          <cell r="B548" t="str">
            <v xml:space="preserve">   Multilaterals (excl. Fd.)</v>
          </cell>
          <cell r="F548">
            <v>0</v>
          </cell>
          <cell r="G548">
            <v>1.5429867606897574E-4</v>
          </cell>
          <cell r="H548">
            <v>0</v>
          </cell>
          <cell r="I548">
            <v>0.81699999999995399</v>
          </cell>
          <cell r="J548">
            <v>11.51</v>
          </cell>
          <cell r="K548">
            <v>15.8</v>
          </cell>
          <cell r="L548">
            <v>21.6</v>
          </cell>
          <cell r="M548">
            <v>29.4</v>
          </cell>
          <cell r="N548">
            <v>29.147165388464913</v>
          </cell>
          <cell r="O548">
            <v>41.293483557701137</v>
          </cell>
          <cell r="P548">
            <v>56.467694794535625</v>
          </cell>
          <cell r="Q548">
            <v>60.26072746753691</v>
          </cell>
          <cell r="R548">
            <v>63.268546859025975</v>
          </cell>
          <cell r="S548">
            <v>60.410332584381123</v>
          </cell>
        </row>
        <row r="549">
          <cell r="B549" t="str">
            <v xml:space="preserve">       World Bank</v>
          </cell>
        </row>
        <row r="550">
          <cell r="B550" t="str">
            <v xml:space="preserve">       Other</v>
          </cell>
        </row>
        <row r="551">
          <cell r="B551" t="str">
            <v xml:space="preserve"> Bilateral official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7.7981042793755622</v>
          </cell>
          <cell r="K551">
            <v>7.5575956028534668</v>
          </cell>
          <cell r="L551">
            <v>7.6116285133361785</v>
          </cell>
          <cell r="M551">
            <v>2.234419198036194</v>
          </cell>
          <cell r="N551">
            <v>2.2490743482112872</v>
          </cell>
          <cell r="O551">
            <v>2.0699479305744184</v>
          </cell>
          <cell r="P551">
            <v>2.1628912580013271</v>
          </cell>
          <cell r="Q551">
            <v>117.42243960854985</v>
          </cell>
          <cell r="R551">
            <v>-14.283211161494213</v>
          </cell>
          <cell r="S551">
            <v>3.3457372599840136</v>
          </cell>
        </row>
        <row r="552">
          <cell r="B552" t="str">
            <v xml:space="preserve">   Paris Club</v>
          </cell>
          <cell r="F552">
            <v>0</v>
          </cell>
          <cell r="G552">
            <v>1.3313010795929234</v>
          </cell>
          <cell r="H552">
            <v>185.85710280373831</v>
          </cell>
          <cell r="I552">
            <v>-219.49120799571438</v>
          </cell>
          <cell r="J552">
            <v>92.203192210740411</v>
          </cell>
          <cell r="K552">
            <v>391.78897205005256</v>
          </cell>
          <cell r="L552">
            <v>365.55697983264918</v>
          </cell>
          <cell r="M552">
            <v>338.19939810276031</v>
          </cell>
          <cell r="N552">
            <v>393.30163811624021</v>
          </cell>
          <cell r="O552">
            <v>306.76760174930121</v>
          </cell>
          <cell r="P552">
            <v>134.45744380950924</v>
          </cell>
          <cell r="Q552">
            <v>126.01555888652797</v>
          </cell>
          <cell r="R552">
            <v>174.86948630809789</v>
          </cell>
          <cell r="S552">
            <v>152.78109536170965</v>
          </cell>
        </row>
        <row r="553">
          <cell r="B553" t="str">
            <v xml:space="preserve">      Pre-cutoff date</v>
          </cell>
        </row>
        <row r="554">
          <cell r="B554" t="str">
            <v xml:space="preserve">      Post-cutoff date</v>
          </cell>
        </row>
        <row r="555">
          <cell r="B555" t="str">
            <v xml:space="preserve">    Other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3.8990521396877811</v>
          </cell>
          <cell r="K555">
            <v>3.7787978014267334</v>
          </cell>
          <cell r="L555">
            <v>3.8058142566680893</v>
          </cell>
          <cell r="M555">
            <v>1.117209599018097</v>
          </cell>
          <cell r="N555">
            <v>1.1245371741056436</v>
          </cell>
          <cell r="O555">
            <v>1.0349739652872092</v>
          </cell>
          <cell r="P555">
            <v>1.0814456290006635</v>
          </cell>
          <cell r="Q555">
            <v>116.28146828529813</v>
          </cell>
          <cell r="R555">
            <v>-15.440652533769565</v>
          </cell>
          <cell r="S555">
            <v>2.1975021249055828</v>
          </cell>
        </row>
        <row r="556">
          <cell r="B556" t="str">
            <v xml:space="preserve"> Commercial banks (London Club)</v>
          </cell>
          <cell r="F556">
            <v>50.2</v>
          </cell>
          <cell r="G556">
            <v>46.96</v>
          </cell>
          <cell r="H556">
            <v>45.19</v>
          </cell>
          <cell r="I556">
            <v>47.38</v>
          </cell>
          <cell r="J556">
            <v>22.413030660377359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</row>
        <row r="557">
          <cell r="B557" t="str">
            <v xml:space="preserve"> Suppliers (Kinshasa Club)</v>
          </cell>
          <cell r="F557">
            <v>1.7899999999999991</v>
          </cell>
          <cell r="G557">
            <v>7.7999999999999989</v>
          </cell>
          <cell r="H557">
            <v>1.1999999999999966</v>
          </cell>
          <cell r="I557">
            <v>2.1699999999999982</v>
          </cell>
          <cell r="J557">
            <v>-2.8792524502343682</v>
          </cell>
          <cell r="K557">
            <v>4.9421342533037045</v>
          </cell>
          <cell r="L557">
            <v>5.9192259812354999</v>
          </cell>
          <cell r="M557">
            <v>7.8419519931077968</v>
          </cell>
          <cell r="N557">
            <v>6.7891312623023952</v>
          </cell>
          <cell r="O557">
            <v>6.9349847865104719</v>
          </cell>
          <cell r="P557">
            <v>11.296629500389097</v>
          </cell>
          <cell r="Q557">
            <v>14.905470861864643</v>
          </cell>
          <cell r="R557">
            <v>5.4045882636309273</v>
          </cell>
          <cell r="S557">
            <v>1.2730340123176518</v>
          </cell>
        </row>
        <row r="558">
          <cell r="B558" t="str">
            <v xml:space="preserve"> World Bank Gecamines Trust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9.9024017518798946</v>
          </cell>
          <cell r="K558">
            <v>7.8389723636566497</v>
          </cell>
          <cell r="L558">
            <v>0.82998510591836272</v>
          </cell>
          <cell r="M558">
            <v>16.53088406397152</v>
          </cell>
          <cell r="N558">
            <v>16.727221911682506</v>
          </cell>
          <cell r="O558">
            <v>16.91587479038569</v>
          </cell>
          <cell r="P558">
            <v>18.725544997205144</v>
          </cell>
          <cell r="Q558">
            <v>44.158619456616137</v>
          </cell>
          <cell r="R558">
            <v>0.46771502017979572</v>
          </cell>
          <cell r="S558">
            <v>-7.3632127392292119</v>
          </cell>
        </row>
        <row r="559">
          <cell r="B559" t="str">
            <v xml:space="preserve"> Short term</v>
          </cell>
        </row>
        <row r="560">
          <cell r="B560" t="str">
            <v xml:space="preserve">   of which: central bank</v>
          </cell>
        </row>
        <row r="562">
          <cell r="B562" t="str">
            <v>24. Check on net change in arrears</v>
          </cell>
        </row>
        <row r="563">
          <cell r="B563" t="str">
            <v>Total</v>
          </cell>
          <cell r="F563">
            <v>-243.20418542922172</v>
          </cell>
          <cell r="G563">
            <v>-382.51297825880619</v>
          </cell>
          <cell r="H563">
            <v>-1316.4724200033552</v>
          </cell>
          <cell r="I563">
            <v>-523.66341583220367</v>
          </cell>
          <cell r="J563">
            <v>-1253.7154907550196</v>
          </cell>
          <cell r="K563">
            <v>-2682.8433802660843</v>
          </cell>
          <cell r="L563">
            <v>-3971.7727351392155</v>
          </cell>
          <cell r="M563">
            <v>-5135.8896658654112</v>
          </cell>
          <cell r="N563">
            <v>-6274.0249614837348</v>
          </cell>
          <cell r="O563">
            <v>-7308.3549585550518</v>
          </cell>
          <cell r="P563">
            <v>-5335.969421390736</v>
          </cell>
          <cell r="Q563">
            <v>-6608.664002909235</v>
          </cell>
          <cell r="R563">
            <v>-8546.4779157907105</v>
          </cell>
          <cell r="S563">
            <v>-10694.168256375919</v>
          </cell>
        </row>
        <row r="564">
          <cell r="B564" t="str">
            <v xml:space="preserve"> Multilaterals (incl. Fd.)</v>
          </cell>
          <cell r="F564">
            <v>0</v>
          </cell>
          <cell r="G564">
            <v>-10.873710972361728</v>
          </cell>
          <cell r="H564">
            <v>-3.5770737328871709</v>
          </cell>
          <cell r="I564">
            <v>0.24038636087685061</v>
          </cell>
          <cell r="J564">
            <v>-10.77991706590891</v>
          </cell>
          <cell r="K564">
            <v>-45.110126692070679</v>
          </cell>
          <cell r="L564">
            <v>-47.017089289530198</v>
          </cell>
          <cell r="M564">
            <v>-49.353721539412255</v>
          </cell>
          <cell r="N564">
            <v>-48.55454288498494</v>
          </cell>
          <cell r="O564">
            <v>-35.238019376158732</v>
          </cell>
          <cell r="P564">
            <v>-68.471619113922102</v>
          </cell>
          <cell r="Q564">
            <v>-71.413946882486329</v>
          </cell>
          <cell r="R564">
            <v>-61.482059615834245</v>
          </cell>
          <cell r="S564">
            <v>-59.995925090248136</v>
          </cell>
        </row>
        <row r="565">
          <cell r="B565" t="str">
            <v xml:space="preserve">   Fund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-11.004999999999981</v>
          </cell>
          <cell r="L565">
            <v>-8.5922270000000012</v>
          </cell>
          <cell r="M565">
            <v>-10.912166000000013</v>
          </cell>
          <cell r="N565">
            <v>-8.9792159999999921</v>
          </cell>
          <cell r="O565">
            <v>-0.3059999999999945</v>
          </cell>
          <cell r="P565">
            <v>-12.158999999999999</v>
          </cell>
          <cell r="Q565">
            <v>-20.389999999999997</v>
          </cell>
          <cell r="R565">
            <v>-10.237633000000002</v>
          </cell>
          <cell r="S565">
            <v>-12.069907000000001</v>
          </cell>
        </row>
        <row r="566">
          <cell r="B566" t="str">
            <v xml:space="preserve">   Multilaterals (excl. Fd.)</v>
          </cell>
          <cell r="F566">
            <v>0</v>
          </cell>
          <cell r="G566">
            <v>-10.873710972361728</v>
          </cell>
          <cell r="H566">
            <v>-3.5770737328871709</v>
          </cell>
          <cell r="I566">
            <v>0.24038636087685061</v>
          </cell>
          <cell r="J566">
            <v>-10.77991706590891</v>
          </cell>
          <cell r="K566">
            <v>-34.105126692070698</v>
          </cell>
          <cell r="L566">
            <v>-38.424862289530196</v>
          </cell>
          <cell r="M566">
            <v>-38.441555539412242</v>
          </cell>
          <cell r="N566">
            <v>-39.575326884984946</v>
          </cell>
          <cell r="O566">
            <v>-34.932019376158735</v>
          </cell>
          <cell r="P566">
            <v>-56.312619113922104</v>
          </cell>
          <cell r="Q566">
            <v>-51.023946882486328</v>
          </cell>
          <cell r="R566">
            <v>-51.244426615834243</v>
          </cell>
          <cell r="S566">
            <v>-47.926018090248135</v>
          </cell>
        </row>
        <row r="567">
          <cell r="B567" t="str">
            <v xml:space="preserve">       World Bank</v>
          </cell>
        </row>
        <row r="568">
          <cell r="B568" t="str">
            <v xml:space="preserve">       Other</v>
          </cell>
        </row>
        <row r="569">
          <cell r="B569" t="str">
            <v xml:space="preserve"> Bilateral official</v>
          </cell>
          <cell r="F569">
            <v>0</v>
          </cell>
          <cell r="G569">
            <v>-1.3313010795929259</v>
          </cell>
          <cell r="H569">
            <v>-185.85710280373834</v>
          </cell>
          <cell r="I569">
            <v>-13.233418294285599</v>
          </cell>
          <cell r="J569">
            <v>-88.304140071052643</v>
          </cell>
          <cell r="K569">
            <v>-388.01017424862579</v>
          </cell>
          <cell r="L569">
            <v>-361.75116557598108</v>
          </cell>
          <cell r="M569">
            <v>-337.08218850374226</v>
          </cell>
          <cell r="N569">
            <v>-392.17710094213459</v>
          </cell>
          <cell r="O569">
            <v>-305.73262778401403</v>
          </cell>
          <cell r="P569">
            <v>-133.37599818050859</v>
          </cell>
          <cell r="Q569">
            <v>-9.7205158563747887</v>
          </cell>
          <cell r="R569">
            <v>-186.96260111808778</v>
          </cell>
          <cell r="S569">
            <v>-150.51860278666024</v>
          </cell>
        </row>
        <row r="570">
          <cell r="B570" t="str">
            <v xml:space="preserve">   Paris Club</v>
          </cell>
          <cell r="F570">
            <v>0</v>
          </cell>
          <cell r="G570">
            <v>-1.3313010795929259</v>
          </cell>
          <cell r="H570">
            <v>-185.85710280373834</v>
          </cell>
          <cell r="I570">
            <v>-13.233418294285599</v>
          </cell>
          <cell r="J570">
            <v>-88.304140071052643</v>
          </cell>
          <cell r="K570">
            <v>-388.01017424862579</v>
          </cell>
          <cell r="L570">
            <v>-361.75116557598108</v>
          </cell>
          <cell r="M570">
            <v>-337.08218850374226</v>
          </cell>
          <cell r="N570">
            <v>-392.17710094213459</v>
          </cell>
          <cell r="O570">
            <v>-305.73262778401403</v>
          </cell>
          <cell r="P570">
            <v>-133.37599818050859</v>
          </cell>
          <cell r="Q570">
            <v>-124.87458756327626</v>
          </cell>
          <cell r="R570">
            <v>-173.71204493582255</v>
          </cell>
          <cell r="S570">
            <v>-151.63286022663121</v>
          </cell>
        </row>
        <row r="571">
          <cell r="B571" t="str">
            <v xml:space="preserve">      Pre-cutoff date</v>
          </cell>
        </row>
        <row r="572">
          <cell r="B572" t="str">
            <v xml:space="preserve">      Post-cutoff date</v>
          </cell>
        </row>
        <row r="573">
          <cell r="B573" t="str">
            <v xml:space="preserve">    Other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115.15407170690148</v>
          </cell>
          <cell r="R573">
            <v>-13.250556182265239</v>
          </cell>
          <cell r="S573">
            <v>1.114257439970967</v>
          </cell>
        </row>
        <row r="574">
          <cell r="B574" t="str">
            <v xml:space="preserve"> Commercial banks (London Club)</v>
          </cell>
          <cell r="F574">
            <v>-244.99418542922172</v>
          </cell>
          <cell r="G574">
            <v>-367.23410093581373</v>
          </cell>
          <cell r="H574">
            <v>-914.65007203102937</v>
          </cell>
          <cell r="I574">
            <v>-501.50182873046265</v>
          </cell>
          <cell r="J574">
            <v>-1089.63421413889</v>
          </cell>
          <cell r="K574">
            <v>-2027.0373631040325</v>
          </cell>
          <cell r="L574">
            <v>-3187.1434693179549</v>
          </cell>
          <cell r="M574">
            <v>-4194.0212773821186</v>
          </cell>
          <cell r="N574">
            <v>-5087.6218640599345</v>
          </cell>
          <cell r="O574">
            <v>-6088.7418612672482</v>
          </cell>
          <cell r="P574">
            <v>-4010.486978593899</v>
          </cell>
          <cell r="Q574">
            <v>-5482.8644630983508</v>
          </cell>
          <cell r="R574">
            <v>-6802.5705670851967</v>
          </cell>
          <cell r="S574">
            <v>-8663.3563391342304</v>
          </cell>
        </row>
        <row r="575">
          <cell r="B575" t="str">
            <v xml:space="preserve"> Suppliers (Kinshasa Club)</v>
          </cell>
          <cell r="F575">
            <v>1.7899999999999991</v>
          </cell>
          <cell r="G575">
            <v>-3.0738652710377963</v>
          </cell>
          <cell r="H575">
            <v>-112.19817143570026</v>
          </cell>
          <cell r="I575">
            <v>-9.1685551683322792</v>
          </cell>
          <cell r="J575">
            <v>-46.965121231048052</v>
          </cell>
          <cell r="K575">
            <v>-148.63018858501201</v>
          </cell>
          <cell r="L575">
            <v>-247.42449606166787</v>
          </cell>
          <cell r="M575">
            <v>-374.09886250410887</v>
          </cell>
          <cell r="N575">
            <v>-504.20417550836413</v>
          </cell>
          <cell r="O575">
            <v>-608.82382491801593</v>
          </cell>
          <cell r="P575">
            <v>-846.09687049961099</v>
          </cell>
          <cell r="Q575">
            <v>-812.69895622594095</v>
          </cell>
          <cell r="R575">
            <v>-1088.8720773209971</v>
          </cell>
          <cell r="S575">
            <v>-1459.0356550661318</v>
          </cell>
        </row>
        <row r="576">
          <cell r="B576" t="str">
            <v xml:space="preserve"> World Bank Gecamines Trust</v>
          </cell>
          <cell r="F576">
            <v>0</v>
          </cell>
          <cell r="G576">
            <v>0</v>
          </cell>
          <cell r="H576">
            <v>-100.19</v>
          </cell>
          <cell r="I576">
            <v>0</v>
          </cell>
          <cell r="J576">
            <v>-18.032098248120114</v>
          </cell>
          <cell r="K576">
            <v>-74.055527636343356</v>
          </cell>
          <cell r="L576">
            <v>-128.43651489408165</v>
          </cell>
          <cell r="M576">
            <v>-181.33361593602848</v>
          </cell>
          <cell r="N576">
            <v>-241.4672780883175</v>
          </cell>
          <cell r="O576">
            <v>-269.81862520961431</v>
          </cell>
          <cell r="P576">
            <v>-277.53795500279489</v>
          </cell>
          <cell r="Q576">
            <v>-231.96612084608336</v>
          </cell>
          <cell r="R576">
            <v>-406.59061065059404</v>
          </cell>
          <cell r="S576">
            <v>-361.26173429864679</v>
          </cell>
        </row>
        <row r="577">
          <cell r="B577" t="str">
            <v xml:space="preserve"> Short term</v>
          </cell>
        </row>
        <row r="578">
          <cell r="B578" t="str">
            <v xml:space="preserve">   of which: central bank</v>
          </cell>
        </row>
        <row r="580">
          <cell r="B580" t="str">
            <v>25. Check on change in debt</v>
          </cell>
        </row>
        <row r="581">
          <cell r="B581" t="str">
            <v xml:space="preserve">   i. Net debt generating flows</v>
          </cell>
        </row>
        <row r="582">
          <cell r="B582" t="str">
            <v>Total</v>
          </cell>
          <cell r="F582">
            <v>283.26463474744469</v>
          </cell>
          <cell r="G582">
            <v>529.95984270297129</v>
          </cell>
          <cell r="H582">
            <v>394.45015792156539</v>
          </cell>
          <cell r="I582">
            <v>418.86491160707584</v>
          </cell>
          <cell r="J582">
            <v>338.43690172366541</v>
          </cell>
          <cell r="K582">
            <v>91.329966762977008</v>
          </cell>
          <cell r="L582">
            <v>142.43359378398773</v>
          </cell>
          <cell r="M582">
            <v>68.473332080821365</v>
          </cell>
          <cell r="N582">
            <v>-44.185671276795347</v>
          </cell>
          <cell r="O582">
            <v>77.083008269531334</v>
          </cell>
          <cell r="P582">
            <v>131.67829766085131</v>
          </cell>
          <cell r="Q582">
            <v>163.32710400203371</v>
          </cell>
          <cell r="R582">
            <v>-206.60001637114232</v>
          </cell>
          <cell r="S582">
            <v>-117.98401265826359</v>
          </cell>
        </row>
        <row r="583">
          <cell r="B583" t="str">
            <v xml:space="preserve"> Multilaterals (incl. Fd.)</v>
          </cell>
          <cell r="F583">
            <v>83.273449318222958</v>
          </cell>
          <cell r="G583">
            <v>152.47506739415152</v>
          </cell>
          <cell r="H583">
            <v>86.832480694880701</v>
          </cell>
          <cell r="I583">
            <v>44.981237072866264</v>
          </cell>
          <cell r="J583">
            <v>-49.845159198113087</v>
          </cell>
          <cell r="K583">
            <v>42.485887912428765</v>
          </cell>
          <cell r="L583">
            <v>39.360000000000007</v>
          </cell>
          <cell r="M583">
            <v>8</v>
          </cell>
          <cell r="N583">
            <v>-3.9358799999999974</v>
          </cell>
          <cell r="O583">
            <v>-0.86599999999998545</v>
          </cell>
          <cell r="P583">
            <v>-32.245625591874131</v>
          </cell>
          <cell r="Q583">
            <v>-11.177158567905423</v>
          </cell>
          <cell r="R583">
            <v>-12.624316909471531</v>
          </cell>
          <cell r="S583">
            <v>-14.40779118537904</v>
          </cell>
        </row>
        <row r="584">
          <cell r="B584" t="str">
            <v xml:space="preserve">   Fund</v>
          </cell>
          <cell r="F584">
            <v>-35.434600000000003</v>
          </cell>
          <cell r="G584">
            <v>-18.409999999999997</v>
          </cell>
          <cell r="H584">
            <v>-97.192630000000008</v>
          </cell>
          <cell r="I584">
            <v>-105.88239999999999</v>
          </cell>
          <cell r="J584">
            <v>-111.91</v>
          </cell>
          <cell r="K584">
            <v>-35.97</v>
          </cell>
          <cell r="L584">
            <v>0</v>
          </cell>
          <cell r="M584">
            <v>0</v>
          </cell>
          <cell r="N584">
            <v>-3.9358799999999974</v>
          </cell>
          <cell r="O584">
            <v>-0.86599999999999611</v>
          </cell>
          <cell r="P584">
            <v>-23</v>
          </cell>
          <cell r="Q584">
            <v>0</v>
          </cell>
          <cell r="R584">
            <v>-0.54859100000000183</v>
          </cell>
          <cell r="S584">
            <v>0</v>
          </cell>
        </row>
        <row r="585">
          <cell r="B585" t="str">
            <v xml:space="preserve">   Multilaterals (excl. Fd.)</v>
          </cell>
          <cell r="F585">
            <v>118.70804931822295</v>
          </cell>
          <cell r="G585">
            <v>170.88506739415152</v>
          </cell>
          <cell r="H585">
            <v>184.02511069488071</v>
          </cell>
          <cell r="I585">
            <v>150.86363707286628</v>
          </cell>
          <cell r="J585">
            <v>62.064840801886895</v>
          </cell>
          <cell r="K585">
            <v>78.455887912428764</v>
          </cell>
          <cell r="L585">
            <v>39.360000000000007</v>
          </cell>
          <cell r="M585">
            <v>8</v>
          </cell>
          <cell r="N585">
            <v>0</v>
          </cell>
          <cell r="O585">
            <v>0</v>
          </cell>
          <cell r="P585">
            <v>-9.2456255918741235</v>
          </cell>
          <cell r="Q585">
            <v>-11.177158567905423</v>
          </cell>
          <cell r="R585">
            <v>-12.075725909471515</v>
          </cell>
          <cell r="S585">
            <v>-14.40779118537904</v>
          </cell>
        </row>
        <row r="586">
          <cell r="B586" t="str">
            <v xml:space="preserve">       World Bank</v>
          </cell>
          <cell r="F586">
            <v>59.163435643484817</v>
          </cell>
          <cell r="G586">
            <v>123.76503924441703</v>
          </cell>
          <cell r="H586">
            <v>83.253590172675828</v>
          </cell>
          <cell r="I586">
            <v>118.01829975332515</v>
          </cell>
          <cell r="J586">
            <v>37.753393537024024</v>
          </cell>
          <cell r="K586">
            <v>48.877079878280718</v>
          </cell>
          <cell r="L586">
            <v>34.360000000000007</v>
          </cell>
          <cell r="M586">
            <v>-0.19999999999999929</v>
          </cell>
          <cell r="N586">
            <v>-5.2664660203456846</v>
          </cell>
          <cell r="O586">
            <v>-6.1571062648296397</v>
          </cell>
          <cell r="P586">
            <v>-9.2456255918741235</v>
          </cell>
          <cell r="Q586">
            <v>-11.177158567905423</v>
          </cell>
          <cell r="R586">
            <v>-12.075725909471515</v>
          </cell>
          <cell r="S586">
            <v>-14.407791185379036</v>
          </cell>
        </row>
        <row r="587">
          <cell r="B587" t="str">
            <v xml:space="preserve">       Other</v>
          </cell>
          <cell r="F587">
            <v>59.544613674738137</v>
          </cell>
          <cell r="G587">
            <v>47.119873851058408</v>
          </cell>
          <cell r="H587">
            <v>100.77152052220487</v>
          </cell>
          <cell r="I587">
            <v>32.028337319541201</v>
          </cell>
          <cell r="J587">
            <v>12.801447264862876</v>
          </cell>
          <cell r="K587">
            <v>13.778808034148046</v>
          </cell>
          <cell r="L587">
            <v>-16.600000000000001</v>
          </cell>
          <cell r="M587">
            <v>-21.2</v>
          </cell>
          <cell r="N587">
            <v>-23.880699368119227</v>
          </cell>
          <cell r="O587">
            <v>-35.136377292871501</v>
          </cell>
          <cell r="P587">
            <v>-56.467694794535625</v>
          </cell>
          <cell r="Q587">
            <v>-60.26072746753691</v>
          </cell>
          <cell r="R587">
            <v>-63.268546859025975</v>
          </cell>
          <cell r="S587">
            <v>-60.410332584381123</v>
          </cell>
        </row>
        <row r="588">
          <cell r="B588" t="str">
            <v xml:space="preserve"> Bilateral official</v>
          </cell>
          <cell r="F588">
            <v>226.29824858289933</v>
          </cell>
          <cell r="G588">
            <v>371.28248162418754</v>
          </cell>
          <cell r="H588">
            <v>207.20610333948437</v>
          </cell>
          <cell r="I588">
            <v>230.0203363644753</v>
          </cell>
          <cell r="J588">
            <v>190.41932153983643</v>
          </cell>
          <cell r="K588">
            <v>-70.856562837473717</v>
          </cell>
          <cell r="L588">
            <v>-110.95987281399303</v>
          </cell>
          <cell r="M588">
            <v>-124.81781538565866</v>
          </cell>
          <cell r="N588">
            <v>-207.71253345891731</v>
          </cell>
          <cell r="O588">
            <v>-155.27898991826063</v>
          </cell>
          <cell r="P588">
            <v>-70.51441481109228</v>
          </cell>
          <cell r="Q588">
            <v>79.072126607660934</v>
          </cell>
          <cell r="R588">
            <v>-130.05802162957229</v>
          </cell>
          <cell r="S588">
            <v>-109.45861155636538</v>
          </cell>
        </row>
        <row r="589">
          <cell r="B589" t="str">
            <v xml:space="preserve">   Paris Club</v>
          </cell>
          <cell r="F589">
            <v>226.29824858289933</v>
          </cell>
          <cell r="G589">
            <v>371.28248162418754</v>
          </cell>
          <cell r="H589">
            <v>207.20610333948437</v>
          </cell>
          <cell r="I589">
            <v>230.0203363644753</v>
          </cell>
          <cell r="J589">
            <v>190.09501474560909</v>
          </cell>
          <cell r="K589">
            <v>-71.141617217078462</v>
          </cell>
          <cell r="L589">
            <v>-111.20838680463366</v>
          </cell>
          <cell r="M589">
            <v>-125.03982498546354</v>
          </cell>
          <cell r="N589">
            <v>-207.91508984431522</v>
          </cell>
          <cell r="O589">
            <v>-155.42401811721805</v>
          </cell>
          <cell r="P589">
            <v>-70.638402208047765</v>
          </cell>
          <cell r="Q589">
            <v>-36.176420431739096</v>
          </cell>
          <cell r="R589">
            <v>-116.87381558966679</v>
          </cell>
          <cell r="S589">
            <v>-110.60943699426878</v>
          </cell>
        </row>
        <row r="590">
          <cell r="B590" t="str">
            <v xml:space="preserve">      Pre-cutoff date</v>
          </cell>
        </row>
        <row r="591">
          <cell r="B591" t="str">
            <v xml:space="preserve">      Post-cutoff date</v>
          </cell>
        </row>
        <row r="592">
          <cell r="B592" t="str">
            <v xml:space="preserve">    Other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0.32430679422733899</v>
          </cell>
          <cell r="K592">
            <v>0.28505437960472468</v>
          </cell>
          <cell r="L592">
            <v>0.24851399064064017</v>
          </cell>
          <cell r="M592">
            <v>0.22200959980487822</v>
          </cell>
          <cell r="N592">
            <v>0.20255638539791088</v>
          </cell>
          <cell r="O592">
            <v>0.14502819895744334</v>
          </cell>
          <cell r="P592">
            <v>0.1239873969554901</v>
          </cell>
          <cell r="Q592">
            <v>115.24854703940004</v>
          </cell>
          <cell r="R592">
            <v>-13.184206039905504</v>
          </cell>
          <cell r="S592">
            <v>1.1508254379034011</v>
          </cell>
        </row>
        <row r="593">
          <cell r="B593" t="str">
            <v xml:space="preserve"> Commercial banks (London Club)</v>
          </cell>
          <cell r="F593">
            <v>-10.937063153677649</v>
          </cell>
          <cell r="G593">
            <v>6.4422936846322401</v>
          </cell>
          <cell r="H593">
            <v>97.404138920833262</v>
          </cell>
          <cell r="I593">
            <v>148.93596166793984</v>
          </cell>
          <cell r="J593">
            <v>194.16376425438881</v>
          </cell>
          <cell r="K593">
            <v>98.357434343273411</v>
          </cell>
          <cell r="L593">
            <v>218.14515402273406</v>
          </cell>
          <cell r="M593">
            <v>174.04526753288084</v>
          </cell>
          <cell r="N593">
            <v>157.38131410414874</v>
          </cell>
          <cell r="O593">
            <v>224.34370350271524</v>
          </cell>
          <cell r="P593">
            <v>217.8707907619218</v>
          </cell>
          <cell r="Q593">
            <v>4.0616105805436877</v>
          </cell>
          <cell r="R593">
            <v>4.1770393628893885</v>
          </cell>
          <cell r="S593">
            <v>4.1806102382704999</v>
          </cell>
        </row>
        <row r="594">
          <cell r="B594" t="str">
            <v xml:space="preserve"> Suppliers (Kinshasa Club)</v>
          </cell>
          <cell r="F594">
            <v>-14.370000000000001</v>
          </cell>
          <cell r="G594">
            <v>-5.1400000000000006</v>
          </cell>
          <cell r="H594">
            <v>-4.4000000000000012</v>
          </cell>
          <cell r="I594">
            <v>-18.116</v>
          </cell>
          <cell r="J594">
            <v>-12.703388121526601</v>
          </cell>
          <cell r="K594">
            <v>-14.252112033680271</v>
          </cell>
          <cell r="L594">
            <v>-1.3894629585742964</v>
          </cell>
          <cell r="M594">
            <v>3.3516287970542908</v>
          </cell>
          <cell r="N594">
            <v>2.9196058309078197</v>
          </cell>
          <cell r="O594">
            <v>2.5050325274467484</v>
          </cell>
          <cell r="P594">
            <v>10.628475194573401</v>
          </cell>
          <cell r="Q594">
            <v>5.8279477929380317</v>
          </cell>
          <cell r="R594">
            <v>-4.4849325019120343</v>
          </cell>
          <cell r="S594">
            <v>-0.39699019432069704</v>
          </cell>
        </row>
        <row r="595">
          <cell r="B595" t="str">
            <v xml:space="preserve"> World Bank Gecamines Trust</v>
          </cell>
          <cell r="F595">
            <v>0</v>
          </cell>
          <cell r="G595">
            <v>5.9</v>
          </cell>
          <cell r="H595">
            <v>7.4074349663670498</v>
          </cell>
          <cell r="I595">
            <v>13.0433765017944</v>
          </cell>
          <cell r="J595">
            <v>16.402363249079823</v>
          </cell>
          <cell r="K595">
            <v>35.595319378428819</v>
          </cell>
          <cell r="L595">
            <v>-2.7222244661790187</v>
          </cell>
          <cell r="M595">
            <v>7.8942511365448986</v>
          </cell>
          <cell r="N595">
            <v>7.1618222470653983</v>
          </cell>
          <cell r="O595">
            <v>6.3792621576299613</v>
          </cell>
          <cell r="P595">
            <v>5.9390721073225272</v>
          </cell>
          <cell r="Q595">
            <v>85.54257758879649</v>
          </cell>
          <cell r="R595">
            <v>-63.609784693075852</v>
          </cell>
          <cell r="S595">
            <v>2.0987700395310149</v>
          </cell>
        </row>
        <row r="596">
          <cell r="B596" t="str">
            <v xml:space="preserve"> Short term</v>
          </cell>
          <cell r="F596">
            <v>-1</v>
          </cell>
          <cell r="G596">
            <v>-1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B597" t="str">
            <v xml:space="preserve">   of which: central bank</v>
          </cell>
        </row>
        <row r="598">
          <cell r="B598" t="str">
            <v xml:space="preserve"> Financing gap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</row>
        <row r="600">
          <cell r="B600" t="str">
            <v xml:space="preserve">   ii. Valuation change of debt</v>
          </cell>
        </row>
        <row r="601">
          <cell r="B601" t="str">
            <v>Total</v>
          </cell>
          <cell r="F601">
            <v>-412.18015098560318</v>
          </cell>
          <cell r="G601">
            <v>-2834.287841649088</v>
          </cell>
          <cell r="H601">
            <v>-191.45100372263789</v>
          </cell>
          <cell r="I601">
            <v>3249.8312736750268</v>
          </cell>
          <cell r="J601">
            <v>5.0611896896330109</v>
          </cell>
          <cell r="K601">
            <v>492.90256945685195</v>
          </cell>
          <cell r="L601">
            <v>686.37224548575534</v>
          </cell>
          <cell r="M601">
            <v>261.50257878486218</v>
          </cell>
          <cell r="N601">
            <v>223.41962239981012</v>
          </cell>
          <cell r="O601">
            <v>448.553821616101</v>
          </cell>
          <cell r="P601">
            <v>-1114.6679439395368</v>
          </cell>
          <cell r="Q601">
            <v>30.062603775780985</v>
          </cell>
          <cell r="R601">
            <v>455.287102959116</v>
          </cell>
          <cell r="S601">
            <v>102.78938178499411</v>
          </cell>
        </row>
        <row r="602">
          <cell r="B602" t="str">
            <v xml:space="preserve"> Multilaterals (incl. Fd.)</v>
          </cell>
          <cell r="G602">
            <v>-85.637610976635045</v>
          </cell>
          <cell r="H602">
            <v>-77.423986383081115</v>
          </cell>
          <cell r="I602">
            <v>214.72613604517156</v>
          </cell>
          <cell r="J602">
            <v>0.33291886792442682</v>
          </cell>
          <cell r="K602">
            <v>11.004999999999896</v>
          </cell>
          <cell r="L602">
            <v>-11.407772999999786</v>
          </cell>
          <cell r="M602">
            <v>0.91216599999984282</v>
          </cell>
          <cell r="N602">
            <v>8.9792159999999512</v>
          </cell>
          <cell r="O602">
            <v>0.30187999999998283</v>
          </cell>
          <cell r="P602">
            <v>21.404625591874236</v>
          </cell>
          <cell r="Q602">
            <v>31.567158567905295</v>
          </cell>
          <cell r="R602">
            <v>22.313358909471503</v>
          </cell>
          <cell r="S602">
            <v>26.477698185379097</v>
          </cell>
        </row>
        <row r="603">
          <cell r="B603" t="str">
            <v xml:space="preserve">   Fund</v>
          </cell>
          <cell r="F603">
            <v>4.4869999999974652E-3</v>
          </cell>
          <cell r="G603">
            <v>-5.4000000000939963E-3</v>
          </cell>
          <cell r="H603">
            <v>0</v>
          </cell>
          <cell r="I603">
            <v>2.6300000001526769E-3</v>
          </cell>
          <cell r="J603">
            <v>2.3999999998807198E-3</v>
          </cell>
          <cell r="K603">
            <v>11.00499999999991</v>
          </cell>
          <cell r="L603">
            <v>8.5922270000000935</v>
          </cell>
          <cell r="M603">
            <v>10.912165999999957</v>
          </cell>
          <cell r="N603">
            <v>8.9792160000000081</v>
          </cell>
          <cell r="O603">
            <v>0.30187999999999349</v>
          </cell>
          <cell r="P603">
            <v>12.158999999999992</v>
          </cell>
          <cell r="Q603">
            <v>20.389999999999986</v>
          </cell>
          <cell r="R603">
            <v>10.237633000000031</v>
          </cell>
          <cell r="S603">
            <v>12.069907000000001</v>
          </cell>
        </row>
        <row r="604">
          <cell r="B604" t="str">
            <v xml:space="preserve">   Multilaterals (excl. Fd.)</v>
          </cell>
          <cell r="G604">
            <v>-85.632210976635065</v>
          </cell>
          <cell r="H604">
            <v>-77.423986383080887</v>
          </cell>
          <cell r="I604">
            <v>214.72350604517121</v>
          </cell>
          <cell r="J604">
            <v>0.330518867924674</v>
          </cell>
          <cell r="K604">
            <v>0</v>
          </cell>
          <cell r="L604">
            <v>-20.000000000000107</v>
          </cell>
          <cell r="M604">
            <v>-10</v>
          </cell>
          <cell r="N604">
            <v>0</v>
          </cell>
          <cell r="O604">
            <v>0</v>
          </cell>
          <cell r="P604">
            <v>9.2456255918741235</v>
          </cell>
          <cell r="Q604">
            <v>11.177158567905423</v>
          </cell>
          <cell r="R604">
            <v>12.075725909471515</v>
          </cell>
          <cell r="S604">
            <v>14.40779118537904</v>
          </cell>
        </row>
        <row r="605">
          <cell r="B605" t="str">
            <v xml:space="preserve">       World Bank</v>
          </cell>
          <cell r="G605">
            <v>8.8822944742318128</v>
          </cell>
          <cell r="H605">
            <v>-23.672899545473612</v>
          </cell>
          <cell r="I605">
            <v>0.4819527484390278</v>
          </cell>
          <cell r="J605">
            <v>0.33051886792445373</v>
          </cell>
          <cell r="K605">
            <v>10.624927991628617</v>
          </cell>
          <cell r="L605">
            <v>-7.0292160093783806</v>
          </cell>
          <cell r="M605">
            <v>5.6262399911880259</v>
          </cell>
          <cell r="N605">
            <v>12.034643173813858</v>
          </cell>
          <cell r="O605">
            <v>12.663598645329461</v>
          </cell>
          <cell r="P605">
            <v>-868.20768819876366</v>
          </cell>
          <cell r="Q605">
            <v>11.177158567905423</v>
          </cell>
          <cell r="R605">
            <v>12.075725909471515</v>
          </cell>
          <cell r="S605">
            <v>14.407791185379036</v>
          </cell>
        </row>
        <row r="606">
          <cell r="B606" t="str">
            <v xml:space="preserve">       Other</v>
          </cell>
          <cell r="G606">
            <v>-94.514351152190784</v>
          </cell>
          <cell r="H606">
            <v>-53.751086837607261</v>
          </cell>
          <cell r="I606">
            <v>215.0585532967321</v>
          </cell>
          <cell r="J606">
            <v>11.510000000000215</v>
          </cell>
          <cell r="K606">
            <v>5.1750720083714263</v>
          </cell>
          <cell r="L606">
            <v>8.6292160093782755</v>
          </cell>
          <cell r="M606">
            <v>13.773760008811973</v>
          </cell>
          <cell r="N606">
            <v>17.112522214651054</v>
          </cell>
          <cell r="O606">
            <v>28.629884912371679</v>
          </cell>
          <cell r="P606">
            <v>1054.3309571695956</v>
          </cell>
          <cell r="Q606">
            <v>130.1668872328018</v>
          </cell>
          <cell r="R606">
            <v>145.87385676622446</v>
          </cell>
          <cell r="S606">
            <v>131.77372665584102</v>
          </cell>
        </row>
        <row r="607">
          <cell r="B607" t="str">
            <v xml:space="preserve"> Bilateral official</v>
          </cell>
          <cell r="G607">
            <v>-2655.3028811561398</v>
          </cell>
          <cell r="H607">
            <v>-112.42186342706034</v>
          </cell>
          <cell r="I607">
            <v>2940.4472714805356</v>
          </cell>
          <cell r="J607">
            <v>-41.912067702967846</v>
          </cell>
          <cell r="K607">
            <v>503.1272008055231</v>
          </cell>
          <cell r="L607">
            <v>627.53277259998629</v>
          </cell>
          <cell r="M607">
            <v>243.76339597354746</v>
          </cell>
          <cell r="N607">
            <v>213.18489675426466</v>
          </cell>
          <cell r="O607">
            <v>435.74267656106701</v>
          </cell>
          <cell r="P607">
            <v>550.27446658270412</v>
          </cell>
          <cell r="Q607">
            <v>23.878565953333933</v>
          </cell>
          <cell r="R607">
            <v>421.16641091239876</v>
          </cell>
          <cell r="S607">
            <v>59.894606004430159</v>
          </cell>
        </row>
        <row r="608">
          <cell r="B608" t="str">
            <v xml:space="preserve">   Paris Club</v>
          </cell>
          <cell r="G608">
            <v>-2655.3028811561398</v>
          </cell>
          <cell r="H608">
            <v>-112.42186342706034</v>
          </cell>
          <cell r="I608">
            <v>2940.4472714805356</v>
          </cell>
          <cell r="J608">
            <v>-67.240019267044204</v>
          </cell>
          <cell r="K608">
            <v>503.12720080552305</v>
          </cell>
          <cell r="L608">
            <v>627.53277259998572</v>
          </cell>
          <cell r="M608">
            <v>243.7633959735478</v>
          </cell>
          <cell r="N608">
            <v>213.18489675426491</v>
          </cell>
          <cell r="O608">
            <v>435.74267656106707</v>
          </cell>
          <cell r="P608">
            <v>570.45011967679181</v>
          </cell>
          <cell r="Q608">
            <v>138.64169391980013</v>
          </cell>
          <cell r="R608">
            <v>305.1590891541278</v>
          </cell>
          <cell r="S608">
            <v>58.228281483722981</v>
          </cell>
        </row>
        <row r="609">
          <cell r="B609" t="str">
            <v xml:space="preserve">      Pre-cutoff date</v>
          </cell>
        </row>
        <row r="610">
          <cell r="B610" t="str">
            <v xml:space="preserve">      Post-cutoff date</v>
          </cell>
        </row>
        <row r="611">
          <cell r="B611" t="str">
            <v xml:space="preserve">    Other</v>
          </cell>
          <cell r="G611">
            <v>0</v>
          </cell>
          <cell r="H611">
            <v>0</v>
          </cell>
          <cell r="I611">
            <v>0</v>
          </cell>
          <cell r="J611">
            <v>25.327951564076692</v>
          </cell>
          <cell r="K611">
            <v>-1.3322676295501878E-15</v>
          </cell>
          <cell r="L611">
            <v>-1.3322676295501878E-15</v>
          </cell>
          <cell r="M611">
            <v>-5.5511151231257827E-16</v>
          </cell>
          <cell r="N611">
            <v>1.3322676295501878E-15</v>
          </cell>
          <cell r="O611">
            <v>8.8817841970012523E-16</v>
          </cell>
          <cell r="P611">
            <v>-20.175653094087924</v>
          </cell>
          <cell r="Q611">
            <v>-114.76312796646596</v>
          </cell>
          <cell r="R611">
            <v>116.00732175827025</v>
          </cell>
          <cell r="S611">
            <v>1.6663245207071131</v>
          </cell>
        </row>
        <row r="612">
          <cell r="B612" t="str">
            <v xml:space="preserve"> Commercial banks (London Club)</v>
          </cell>
          <cell r="G612">
            <v>-42.38485200316709</v>
          </cell>
          <cell r="H612">
            <v>-57.586661662515226</v>
          </cell>
          <cell r="I612">
            <v>77.084243762309967</v>
          </cell>
          <cell r="J612">
            <v>-27.910346955205284</v>
          </cell>
          <cell r="K612">
            <v>-1.37266406072942</v>
          </cell>
          <cell r="L612">
            <v>10.130799191650169</v>
          </cell>
          <cell r="M612">
            <v>0.26748634736671306</v>
          </cell>
          <cell r="N612">
            <v>-15.471712266136393</v>
          </cell>
          <cell r="O612">
            <v>-4.406609735352049</v>
          </cell>
          <cell r="P612">
            <v>-1758.0095717528297</v>
          </cell>
          <cell r="Q612">
            <v>-2.3591046392704218</v>
          </cell>
          <cell r="R612">
            <v>-5.3285173172770435</v>
          </cell>
          <cell r="S612">
            <v>-3.4966912829444183</v>
          </cell>
        </row>
        <row r="613">
          <cell r="B613" t="str">
            <v xml:space="preserve"> Suppliers (Kinshasa Club)</v>
          </cell>
          <cell r="G613">
            <v>-46.062497513146226</v>
          </cell>
          <cell r="H613">
            <v>63.38894271638619</v>
          </cell>
          <cell r="I613">
            <v>30.616998888803622</v>
          </cell>
          <cell r="J613">
            <v>-5.7163587849631625</v>
          </cell>
          <cell r="K613">
            <v>2.3092638912203256E-14</v>
          </cell>
          <cell r="L613">
            <v>1.1546319456101628E-14</v>
          </cell>
          <cell r="M613">
            <v>1.2434497875801753E-14</v>
          </cell>
          <cell r="N613">
            <v>-7.1054273576010019E-15</v>
          </cell>
          <cell r="O613">
            <v>-1.865174681370263E-14</v>
          </cell>
          <cell r="P613">
            <v>75.307199017219162</v>
          </cell>
          <cell r="Q613">
            <v>8.554395527702896</v>
          </cell>
          <cell r="R613">
            <v>8.5489637255683704E-2</v>
          </cell>
          <cell r="S613">
            <v>2.582469693422329</v>
          </cell>
        </row>
        <row r="614">
          <cell r="B614" t="str">
            <v xml:space="preserve"> World Bank Gecamines Trust</v>
          </cell>
          <cell r="G614">
            <v>-5.9</v>
          </cell>
          <cell r="H614">
            <v>-7.4074349663670498</v>
          </cell>
          <cell r="I614">
            <v>-13.0433765017944</v>
          </cell>
          <cell r="J614">
            <v>80.26704426484585</v>
          </cell>
          <cell r="K614">
            <v>-19.856967287942176</v>
          </cell>
          <cell r="L614">
            <v>60.116446694119439</v>
          </cell>
          <cell r="M614">
            <v>16.559530463946327</v>
          </cell>
          <cell r="N614">
            <v>16.727221911682509</v>
          </cell>
          <cell r="O614">
            <v>16.915874790385693</v>
          </cell>
          <cell r="P614">
            <v>-3.6446633785016722</v>
          </cell>
          <cell r="Q614">
            <v>-31.5784116338925</v>
          </cell>
          <cell r="R614">
            <v>17.050360817267233</v>
          </cell>
          <cell r="S614">
            <v>17.33129918470738</v>
          </cell>
        </row>
        <row r="615">
          <cell r="B615" t="str">
            <v xml:space="preserve"> Short term</v>
          </cell>
          <cell r="G615">
            <v>1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</row>
        <row r="616">
          <cell r="B616" t="str">
            <v xml:space="preserve">   of which: central bank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</row>
        <row r="617">
          <cell r="B617" t="str">
            <v xml:space="preserve"> Financing gap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</row>
        <row r="622">
          <cell r="A622" t="str">
            <v>|| ~</v>
          </cell>
          <cell r="B622" t="str">
            <v>"MULTI"</v>
          </cell>
        </row>
        <row r="623">
          <cell r="C623" t="str">
            <v>Table 2.1. Zaire: Debt Flows, Multilateral Institutions</v>
          </cell>
        </row>
        <row r="626">
          <cell r="D626">
            <v>1984</v>
          </cell>
          <cell r="E626">
            <v>1985</v>
          </cell>
          <cell r="F626">
            <v>1986</v>
          </cell>
          <cell r="G626">
            <v>1987</v>
          </cell>
          <cell r="H626">
            <v>1988</v>
          </cell>
          <cell r="I626">
            <v>1989</v>
          </cell>
          <cell r="J626">
            <v>1990</v>
          </cell>
          <cell r="K626">
            <v>1991</v>
          </cell>
          <cell r="L626">
            <v>1992</v>
          </cell>
          <cell r="M626">
            <v>1993</v>
          </cell>
          <cell r="N626">
            <v>1994</v>
          </cell>
          <cell r="O626">
            <v>1995</v>
          </cell>
          <cell r="P626">
            <v>1996</v>
          </cell>
          <cell r="Q626">
            <v>1997</v>
          </cell>
          <cell r="R626">
            <v>1998</v>
          </cell>
          <cell r="S626">
            <v>1999</v>
          </cell>
        </row>
        <row r="629">
          <cell r="B629" t="str">
            <v>1.  MULTILATERAL INSTITUTIONS EXCLUDING FUND FACILITIES [1]</v>
          </cell>
        </row>
        <row r="630">
          <cell r="B630" t="str">
            <v>Transactions</v>
          </cell>
        </row>
        <row r="631">
          <cell r="B631" t="str">
            <v xml:space="preserve">   Grants ***</v>
          </cell>
          <cell r="F631">
            <v>38.42</v>
          </cell>
          <cell r="G631">
            <v>25.578551249360402</v>
          </cell>
          <cell r="H631">
            <v>33.244538365378901</v>
          </cell>
          <cell r="I631">
            <v>56.470120143548101</v>
          </cell>
          <cell r="J631">
            <v>45.7230247641509</v>
          </cell>
          <cell r="K631">
            <v>1.2288504268506606</v>
          </cell>
          <cell r="L631">
            <v>1.4129795467853543</v>
          </cell>
          <cell r="M631">
            <v>6.2878847944736478</v>
          </cell>
          <cell r="N631">
            <v>1</v>
          </cell>
          <cell r="O631">
            <v>11.034831229589887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</row>
        <row r="632">
          <cell r="B632" t="str">
            <v xml:space="preserve">   Disbursements (ex.Gécamines)</v>
          </cell>
          <cell r="F632">
            <v>148.5383304940375</v>
          </cell>
          <cell r="G632">
            <v>200.89393739700949</v>
          </cell>
          <cell r="H632">
            <v>211.4197877589917</v>
          </cell>
          <cell r="I632">
            <v>176.4136199095023</v>
          </cell>
          <cell r="J632">
            <v>77.495359669811393</v>
          </cell>
          <cell r="K632">
            <v>84.655887912428767</v>
          </cell>
          <cell r="L632">
            <v>22.26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4">
          <cell r="B634" t="str">
            <v xml:space="preserve"> Debt service due</v>
          </cell>
          <cell r="F634">
            <v>53.399226100342496</v>
          </cell>
          <cell r="G634">
            <v>57.830991481326407</v>
          </cell>
          <cell r="H634">
            <v>51.855765262144864</v>
          </cell>
          <cell r="I634">
            <v>51.849914434320596</v>
          </cell>
          <cell r="J634">
            <v>68.602457860162261</v>
          </cell>
          <cell r="K634">
            <v>67.40412669207069</v>
          </cell>
          <cell r="L634">
            <v>70.224862289530193</v>
          </cell>
          <cell r="M634">
            <v>73.541555539412229</v>
          </cell>
          <cell r="N634">
            <v>68.722492273449859</v>
          </cell>
          <cell r="O634">
            <v>76.225502933859872</v>
          </cell>
          <cell r="P634">
            <v>97.590181451439832</v>
          </cell>
          <cell r="Q634">
            <v>93.835807170867895</v>
          </cell>
          <cell r="R634">
            <v>96.075006136894245</v>
          </cell>
          <cell r="S634">
            <v>87.616923046112092</v>
          </cell>
        </row>
        <row r="635">
          <cell r="B635" t="str">
            <v xml:space="preserve">   Interest due</v>
          </cell>
          <cell r="F635">
            <v>23.568944924527955</v>
          </cell>
          <cell r="G635">
            <v>27.820837182650337</v>
          </cell>
          <cell r="H635">
            <v>24.465765262144863</v>
          </cell>
          <cell r="I635">
            <v>25.482914434320637</v>
          </cell>
          <cell r="J635">
            <v>41.992457860162261</v>
          </cell>
          <cell r="K635">
            <v>45.40412669207069</v>
          </cell>
          <cell r="L635">
            <v>45.724862289530193</v>
          </cell>
          <cell r="M635">
            <v>42.141555539412238</v>
          </cell>
          <cell r="N635">
            <v>39.575326884984946</v>
          </cell>
          <cell r="O635">
            <v>34.932019376158742</v>
          </cell>
          <cell r="P635">
            <v>41.122486656904208</v>
          </cell>
          <cell r="Q635">
            <v>33.575079703330985</v>
          </cell>
          <cell r="R635">
            <v>32.806459277868278</v>
          </cell>
          <cell r="S635">
            <v>27.206590461730972</v>
          </cell>
        </row>
        <row r="636">
          <cell r="B636" t="str">
            <v xml:space="preserve">     on pre-1996 debt***</v>
          </cell>
          <cell r="F636">
            <v>23.568944924527955</v>
          </cell>
          <cell r="G636">
            <v>27.820837182650337</v>
          </cell>
          <cell r="H636">
            <v>24.465765262144863</v>
          </cell>
          <cell r="I636">
            <v>25.482914434320637</v>
          </cell>
          <cell r="J636">
            <v>41.992457860162261</v>
          </cell>
          <cell r="K636">
            <v>45.40412669207069</v>
          </cell>
          <cell r="L636">
            <v>45.724862289530193</v>
          </cell>
          <cell r="M636">
            <v>42.141555539412238</v>
          </cell>
          <cell r="N636">
            <v>39.575326884984946</v>
          </cell>
          <cell r="O636">
            <v>34.932019376158742</v>
          </cell>
          <cell r="P636">
            <v>41.122486656904208</v>
          </cell>
          <cell r="Q636">
            <v>33.575079703330985</v>
          </cell>
          <cell r="R636">
            <v>32.806459277868278</v>
          </cell>
          <cell r="S636">
            <v>27.206590461730972</v>
          </cell>
        </row>
        <row r="637">
          <cell r="B637" t="str">
            <v xml:space="preserve">     on new disbursements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B638" t="str">
            <v xml:space="preserve">   Amortization due</v>
          </cell>
          <cell r="F638">
            <v>29.830281175814541</v>
          </cell>
          <cell r="G638">
            <v>30.010154298676071</v>
          </cell>
          <cell r="H638">
            <v>27.39</v>
          </cell>
          <cell r="I638">
            <v>26.366999999999955</v>
          </cell>
          <cell r="J638">
            <v>26.61</v>
          </cell>
          <cell r="K638">
            <v>22</v>
          </cell>
          <cell r="L638">
            <v>24.5</v>
          </cell>
          <cell r="M638">
            <v>31.4</v>
          </cell>
          <cell r="N638">
            <v>29.147165388464913</v>
          </cell>
          <cell r="O638">
            <v>41.293483557701137</v>
          </cell>
          <cell r="P638">
            <v>56.467694794535625</v>
          </cell>
          <cell r="Q638">
            <v>60.26072746753691</v>
          </cell>
          <cell r="R638">
            <v>63.268546859025975</v>
          </cell>
          <cell r="S638">
            <v>60.410332584381123</v>
          </cell>
        </row>
        <row r="639">
          <cell r="B639" t="str">
            <v xml:space="preserve">     on pre-1996 debt***</v>
          </cell>
          <cell r="F639">
            <v>29.830281175814541</v>
          </cell>
          <cell r="G639">
            <v>30.010154298676071</v>
          </cell>
          <cell r="H639">
            <v>27.39</v>
          </cell>
          <cell r="I639">
            <v>26.366999999999955</v>
          </cell>
          <cell r="J639">
            <v>26.61</v>
          </cell>
          <cell r="K639">
            <v>22</v>
          </cell>
          <cell r="L639">
            <v>24.5</v>
          </cell>
          <cell r="M639">
            <v>31.4</v>
          </cell>
          <cell r="N639">
            <v>29.147165388464913</v>
          </cell>
          <cell r="O639">
            <v>41.293483557701137</v>
          </cell>
          <cell r="P639">
            <v>56.467694794535625</v>
          </cell>
          <cell r="Q639">
            <v>60.26072746753691</v>
          </cell>
          <cell r="R639">
            <v>63.268546859025975</v>
          </cell>
          <cell r="S639">
            <v>60.410332584381123</v>
          </cell>
        </row>
        <row r="640">
          <cell r="B640" t="str">
            <v xml:space="preserve">     on new disbursements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2">
          <cell r="B642" t="str">
            <v xml:space="preserve">Changes in arrears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"/>
      <sheetName val="Sheet5"/>
      <sheetName val="NGDP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MI 1"/>
      <sheetName val="FMI 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 force_DRC"/>
      <sheetName val="BOP"/>
      <sheetName val="BOP(SADC) "/>
      <sheetName val="Money "/>
      <sheetName val="Money (bis)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Index"/>
      <sheetName val="Exp"/>
      <sheetName val="BoP-Sum"/>
      <sheetName val="Tax base"/>
      <sheetName val="Sheet1"/>
      <sheetName val="RED"/>
      <sheetName val="Main"/>
      <sheetName val="AMB"/>
      <sheetName val="BOP-tb12"/>
      <sheetName val="Debt"/>
      <sheetName val="BOP-tb13"/>
      <sheetName val="BoP-tb14"/>
      <sheetName val="BOP-tb16"/>
      <sheetName val="BOP-tb15"/>
      <sheetName val="BOP-tb17"/>
      <sheetName val="BOP-tb18"/>
      <sheetName val="33_CI"/>
      <sheetName val="32_CCE"/>
      <sheetName val="BoP_Sum"/>
      <sheetName val="Saisie Crédits engagés"/>
      <sheetName val="Terms"/>
      <sheetName val="CIRRs"/>
      <sheetName val="Kin"/>
      <sheetName val="Sum1"/>
      <sheetName val="Projections"/>
      <sheetName val="PDVSA"/>
      <sheetName val="Cover"/>
      <sheetName val="Monthly data"/>
      <sheetName val="rés_op_fin"/>
      <sheetName val="rés_op_fin %"/>
      <sheetName val="HUB_infl"/>
      <sheetName val="Feuil1"/>
      <sheetName val="Feuil2"/>
      <sheetName val="Section_Parts_Fonct_Nat_Prev"/>
      <sheetName val="Env. Min_synthèse"/>
      <sheetName val="Env_Globales_à allouer"/>
      <sheetName val="Tax_base"/>
      <sheetName val="Saisie_Crédits_engagés"/>
      <sheetName val="Monthly_data"/>
      <sheetName val="rés_op_fin_%"/>
      <sheetName val="Env__Min_synthèse"/>
      <sheetName val="Env_Globales_à_allouer"/>
      <sheetName val="Tax_base1"/>
      <sheetName val="Saisie_Crédits_engagés1"/>
      <sheetName val="Monthly_data1"/>
      <sheetName val="rés_op_fin_%1"/>
      <sheetName val="Env__Min_synthèse1"/>
      <sheetName val="Env_Globales_à_allouer1"/>
      <sheetName val="Cdbop-12-SEI"/>
    </sheetNames>
    <sheetDataSet>
      <sheetData sheetId="0" refreshError="1">
        <row r="2">
          <cell r="A2" t="str">
            <v>File name:</v>
          </cell>
          <cell r="C2" t="str">
            <v>CDBOP.xls</v>
          </cell>
        </row>
        <row r="4">
          <cell r="A4" t="str">
            <v>File Description:</v>
          </cell>
          <cell r="C4" t="str">
            <v>Democratic Republic of the Congo - Balance of Payments, 1984-2005</v>
          </cell>
        </row>
        <row r="6">
          <cell r="A6" t="str">
            <v xml:space="preserve">Last Update: </v>
          </cell>
          <cell r="C6" t="str">
            <v>Sep. 15, 1999</v>
          </cell>
        </row>
        <row r="8">
          <cell r="A8" t="str">
            <v>Report Outputs/External Transfer Worksheet</v>
          </cell>
        </row>
        <row r="10">
          <cell r="A10" t="str">
            <v>NOTE:</v>
          </cell>
          <cell r="B10" t="str">
            <v>Convergence is done by running the Recalc macro in CDCAD.</v>
          </cell>
        </row>
        <row r="12">
          <cell r="A12" t="str">
            <v>Receives data from:</v>
          </cell>
          <cell r="E12" t="str">
            <v>Supplies data to:</v>
          </cell>
        </row>
        <row r="13">
          <cell r="A13" t="str">
            <v xml:space="preserve">Direct:         </v>
          </cell>
          <cell r="C13" t="str">
            <v>Indirect:</v>
          </cell>
          <cell r="E13" t="str">
            <v xml:space="preserve">Direct:         </v>
          </cell>
          <cell r="G13" t="str">
            <v>Indirect:</v>
          </cell>
        </row>
        <row r="14">
          <cell r="A14" t="str">
            <v>CDCAD.xls</v>
          </cell>
          <cell r="E14" t="str">
            <v>CDCAD.xls</v>
          </cell>
        </row>
        <row r="15">
          <cell r="C15" t="str">
            <v>CDDET.xls</v>
          </cell>
          <cell r="G15" t="str">
            <v>CDDET.xls</v>
          </cell>
        </row>
        <row r="19">
          <cell r="A19" t="str">
            <v>Macros:</v>
          </cell>
        </row>
        <row r="28">
          <cell r="A28" t="str">
            <v>Files must be stored in the default  directory for recalc macro to work.</v>
          </cell>
        </row>
        <row r="30">
          <cell r="A30" t="str">
            <v>Tables output:</v>
          </cell>
        </row>
        <row r="31">
          <cell r="B31" t="str">
            <v>Range name</v>
          </cell>
          <cell r="D31" t="str">
            <v>Orientation</v>
          </cell>
          <cell r="E31" t="str">
            <v>Description</v>
          </cell>
        </row>
        <row r="33">
          <cell r="B33" t="str">
            <v>Whole</v>
          </cell>
          <cell r="D33" t="str">
            <v>Portrait</v>
          </cell>
          <cell r="E33" t="str">
            <v>Complete worksheet</v>
          </cell>
        </row>
        <row r="34">
          <cell r="B34" t="str">
            <v>Summary</v>
          </cell>
          <cell r="D34" t="str">
            <v>Portrait</v>
          </cell>
          <cell r="E34" t="str">
            <v>Summary worksheet</v>
          </cell>
        </row>
        <row r="36">
          <cell r="B36" t="str">
            <v>RED</v>
          </cell>
          <cell r="D36" t="str">
            <v>Portrait</v>
          </cell>
          <cell r="E36" t="str">
            <v>RED Tables</v>
          </cell>
        </row>
        <row r="38">
          <cell r="B38" t="str">
            <v>Note: SR BOP table is in ZRCAD.</v>
          </cell>
        </row>
        <row r="42">
          <cell r="B42" t="str">
            <v>PERFUME FOR MONEY ARAMIS CALECHE EAU DE PARFUME 25-30</v>
          </cell>
        </row>
        <row r="46">
          <cell r="A46" t="str">
            <v>OTHER NOTES:</v>
          </cell>
        </row>
        <row r="47">
          <cell r="A47" t="str">
            <v>1. Technical assistance in 1988 was SDR 85.8 million.  This</v>
          </cell>
        </row>
        <row r="48">
          <cell r="A48" t="str">
            <v xml:space="preserve">   is the only part of aid which should be put in services.</v>
          </cell>
        </row>
        <row r="50">
          <cell r="A50" t="str">
            <v>2. Normal adjustment for fraud:</v>
          </cell>
        </row>
        <row r="51">
          <cell r="A51" t="str">
            <v xml:space="preserve">   On export side:</v>
          </cell>
          <cell r="G51" t="str">
            <v xml:space="preserve">   On expenditure side:</v>
          </cell>
        </row>
        <row r="52">
          <cell r="A52" t="str">
            <v xml:space="preserve">   Diamond -- 25% of artisanal exports</v>
          </cell>
          <cell r="G52" t="str">
            <v xml:space="preserve">   Imports -- 30%</v>
          </cell>
        </row>
        <row r="53">
          <cell r="A53" t="str">
            <v xml:space="preserve">   Gold -- 25% of artisanal exports</v>
          </cell>
          <cell r="G53" t="str">
            <v xml:space="preserve">   Shipping -- 5%</v>
          </cell>
        </row>
        <row r="54">
          <cell r="A54" t="str">
            <v xml:space="preserve">   Cassiterite -- 10% of ROC exports</v>
          </cell>
          <cell r="G54" t="str">
            <v xml:space="preserve">   Interest -- 5%</v>
          </cell>
        </row>
        <row r="55">
          <cell r="A55" t="str">
            <v xml:space="preserve">   Coffee -- 25% of OZACAF</v>
          </cell>
        </row>
        <row r="56">
          <cell r="A56" t="str">
            <v xml:space="preserve">   Tea, Cocoa, Quinine, Industrial exports -- 25% of ROC</v>
          </cell>
          <cell r="G56" t="str">
            <v xml:space="preserve">   Other services -- 5%</v>
          </cell>
        </row>
        <row r="57">
          <cell r="A57" t="str">
            <v xml:space="preserve">   Palm oil -- 10% of ROC</v>
          </cell>
          <cell r="G57" t="str">
            <v xml:space="preserve">   Private transfers -- 20%</v>
          </cell>
        </row>
        <row r="58">
          <cell r="G58" t="str">
            <v xml:space="preserve">   Private capital -- 40%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CRO89-97"/>
      <sheetName val="PARAM"/>
      <sheetName val="CONTROLE"/>
      <sheetName val="BDDBIL"/>
      <sheetName val="BDDCLE"/>
      <sheetName val="SITMOND"/>
      <sheetName val="SITMONS (2)"/>
      <sheetName val="EXTRACPT"/>
      <sheetName val="Titre"/>
      <sheetName val="BNCBIL"/>
      <sheetName val="SIMONIT-AV "/>
      <sheetName val="BNCCLE"/>
      <sheetName val="Dossier FMI"/>
      <sheetName val="BDDCLE -FMI"/>
      <sheetName val="SITMONS-FMI"/>
      <sheetName val="Encaisses"/>
      <sheetName val="SITMONS"/>
      <sheetName val="Titre- IV"/>
      <sheetName val="PARAMETRES"/>
      <sheetName val="RA-IV-5"/>
      <sheetName val="RA-IV-5S"/>
      <sheetName val="RA-IV-5B"/>
      <sheetName val="RA-IV-5BS"/>
      <sheetName val="RA-IV-6"/>
      <sheetName val="RA-IV-6S"/>
      <sheetName val="RA-IV-7"/>
      <sheetName val="RA-IV-7S"/>
      <sheetName val="RA-IV-7B"/>
      <sheetName val="RA-IV-7BS"/>
      <sheetName val="RA-IV-8"/>
      <sheetName val="RA-IV-8 suite"/>
      <sheetName val="RA-IV-9"/>
      <sheetName val="RA-IV-9 (2)"/>
      <sheetName val="RA-IV-10"/>
      <sheetName val="RA-IV-10 (2)"/>
      <sheetName val="RA-IV-11"/>
      <sheetName val="RA-IV-11 (2)"/>
      <sheetName val="RA-IV-12"/>
      <sheetName val="RA-IV-12 (2)"/>
      <sheetName val="RA-IV-13"/>
      <sheetName val="RA-IV-14"/>
      <sheetName val="RA-IV-15"/>
      <sheetName val="RA-IV-16"/>
      <sheetName val="RA-IV-17"/>
      <sheetName val="RA-IV-18"/>
      <sheetName val="RA-IV-18S"/>
      <sheetName val="RA-IV-19"/>
      <sheetName val="RA-IV-19S"/>
      <sheetName val="RA-IV-20"/>
      <sheetName val="RA-IV-20S"/>
      <sheetName val="RA-IV-20B"/>
      <sheetName val="RA-IV-20BS"/>
      <sheetName val="RA-IV-21"/>
      <sheetName val="RA-IV-21S"/>
      <sheetName val="RA-IV-22 "/>
      <sheetName val="RA-IV-23"/>
      <sheetName val="Feuil14"/>
      <sheetName val="RA-IV-24"/>
      <sheetName val="RA-IV-25"/>
      <sheetName val="RA-IV-26"/>
      <sheetName val="RA-IV-27"/>
      <sheetName val="RA-base monétaire"/>
      <sheetName val="Titre-V"/>
      <sheetName val="RA-V-1B"/>
      <sheetName val="Feuil15"/>
      <sheetName val="SIMONIT-NV"/>
      <sheetName val="Feuil16"/>
      <sheetName val="Questionnaire"/>
      <sheetName val="Assumptions"/>
      <sheetName val="IN_CBK"/>
      <sheetName val="IN_Banks"/>
      <sheetName val="Documentation"/>
      <sheetName val="IN_EDSS_M"/>
      <sheetName val="IN_EDSS_A"/>
      <sheetName val="In_Current ex.rate"/>
      <sheetName val="INPUT-A"/>
      <sheetName val="IN_Survey"/>
      <sheetName val="Monthly"/>
      <sheetName val="IN_NBFI"/>
      <sheetName val="output Cy"/>
      <sheetName val="output FY"/>
      <sheetName val="output q"/>
      <sheetName val="Overview"/>
      <sheetName val="Q_proj_const"/>
      <sheetName val="Q_proj_curr"/>
      <sheetName val="Q_const"/>
      <sheetName val="MonQuart"/>
      <sheetName val="TabQ_const"/>
      <sheetName val="TabQ_curr"/>
      <sheetName val="WETA-output"/>
      <sheetName val="SITMONS_(2)"/>
      <sheetName val="SIMONIT-AV_"/>
      <sheetName val="Dossier_FMI"/>
      <sheetName val="BDDCLE_-FMI"/>
      <sheetName val="Titre-_IV"/>
      <sheetName val="RA-IV-8_suite"/>
      <sheetName val="RA-IV-9_(2)"/>
      <sheetName val="RA-IV-10_(2)"/>
      <sheetName val="RA-IV-11_(2)"/>
      <sheetName val="RA-IV-12_(2)"/>
      <sheetName val="RA-IV-22_"/>
      <sheetName val="RA-base_monétaire"/>
      <sheetName val="In_Current_ex_rate"/>
      <sheetName val="output_Cy"/>
      <sheetName val="output_FY"/>
      <sheetName val="output_q"/>
      <sheetName val="SITMONS_(2)1"/>
      <sheetName val="SIMONIT-AV_1"/>
      <sheetName val="Dossier_FMI1"/>
      <sheetName val="BDDCLE_-FMI1"/>
      <sheetName val="Titre-_IV1"/>
      <sheetName val="RA-IV-8_suite1"/>
      <sheetName val="RA-IV-9_(2)1"/>
      <sheetName val="RA-IV-10_(2)1"/>
      <sheetName val="RA-IV-11_(2)1"/>
      <sheetName val="RA-IV-12_(2)1"/>
      <sheetName val="RA-IV-22_1"/>
      <sheetName val="RA-base_monétaire1"/>
      <sheetName val="In_Current_ex_rate1"/>
      <sheetName val="output_Cy1"/>
      <sheetName val="output_FY1"/>
      <sheetName val="output_q1"/>
      <sheetName val="SITMONS_(2)6"/>
      <sheetName val="SIMONIT-AV_3"/>
      <sheetName val="Dossier_FMI3"/>
      <sheetName val="BDDCLE_-FMI3"/>
      <sheetName val="Titre-_IV3"/>
      <sheetName val="RA-IV-8_suite3"/>
      <sheetName val="RA-IV-9_(2)3"/>
      <sheetName val="RA-IV-10_(2)3"/>
      <sheetName val="RA-IV-11_(2)3"/>
      <sheetName val="RA-IV-12_(2)3"/>
      <sheetName val="RA-IV-22_3"/>
      <sheetName val="RA-base_monétaire3"/>
      <sheetName val="In_Current_ex_rate3"/>
      <sheetName val="output_Cy3"/>
      <sheetName val="output_FY3"/>
      <sheetName val="output_q3"/>
      <sheetName val="SITMONS_(2)2"/>
      <sheetName val="SIMONIT-AV_2"/>
      <sheetName val="Dossier_FMI2"/>
      <sheetName val="BDDCLE_-FMI2"/>
      <sheetName val="Titre-_IV2"/>
      <sheetName val="RA-IV-8_suite2"/>
      <sheetName val="RA-IV-9_(2)2"/>
      <sheetName val="RA-IV-10_(2)2"/>
      <sheetName val="RA-IV-11_(2)2"/>
      <sheetName val="RA-IV-12_(2)2"/>
      <sheetName val="RA-IV-22_2"/>
      <sheetName val="RA-base_monétaire2"/>
      <sheetName val="In_Current_ex_rate2"/>
      <sheetName val="output_Cy2"/>
      <sheetName val="output_FY2"/>
      <sheetName val="output_q2"/>
      <sheetName val="SITMONS_(2)3"/>
      <sheetName val="SITMONS_(2)4"/>
      <sheetName val="SITMONS_(2)5"/>
      <sheetName val="SITMONS_(2)7"/>
      <sheetName val="SIMONIT-AV_4"/>
      <sheetName val="Dossier_FMI4"/>
      <sheetName val="BDDCLE_-FMI4"/>
      <sheetName val="Titre-_IV4"/>
      <sheetName val="RA-IV-8_suite4"/>
      <sheetName val="RA-IV-9_(2)4"/>
      <sheetName val="RA-IV-10_(2)4"/>
      <sheetName val="RA-IV-11_(2)4"/>
      <sheetName val="RA-IV-12_(2)4"/>
      <sheetName val="RA-IV-22_4"/>
      <sheetName val="RA-base_monétaire4"/>
      <sheetName val="In_Current_ex_rate4"/>
      <sheetName val="output_Cy4"/>
      <sheetName val="output_FY4"/>
      <sheetName val="output_q4"/>
      <sheetName val="SITMONS_(2)8"/>
      <sheetName val="SIMONIT-AV_5"/>
      <sheetName val="Dossier_FMI5"/>
      <sheetName val="BDDCLE_-FMI5"/>
      <sheetName val="Titre-_IV5"/>
      <sheetName val="RA-IV-8_suite5"/>
      <sheetName val="RA-IV-9_(2)5"/>
      <sheetName val="RA-IV-10_(2)5"/>
      <sheetName val="RA-IV-11_(2)5"/>
      <sheetName val="RA-IV-12_(2)5"/>
      <sheetName val="RA-IV-22_5"/>
      <sheetName val="RA-base_monétaire5"/>
      <sheetName val="In_Current_ex_rate5"/>
      <sheetName val="output_Cy5"/>
      <sheetName val="output_FY5"/>
      <sheetName val="output_q5"/>
      <sheetName val="SITMONS_(2)9"/>
      <sheetName val="SIMONIT-AV_6"/>
      <sheetName val="Dossier_FMI6"/>
      <sheetName val="BDDCLE_-FMI6"/>
      <sheetName val="Titre-_IV6"/>
      <sheetName val="RA-IV-8_suite6"/>
      <sheetName val="RA-IV-9_(2)6"/>
      <sheetName val="RA-IV-10_(2)6"/>
      <sheetName val="RA-IV-11_(2)6"/>
      <sheetName val="RA-IV-12_(2)6"/>
      <sheetName val="RA-IV-22_6"/>
      <sheetName val="RA-base_monétaire6"/>
      <sheetName val="In_Current_ex_rate6"/>
      <sheetName val="output_Cy6"/>
      <sheetName val="output_FY6"/>
      <sheetName val="output_q6"/>
      <sheetName val="a"/>
      <sheetName val="main"/>
      <sheetName val="SITMONS_(2)10"/>
      <sheetName val="SIMONIT-AV_7"/>
      <sheetName val="Dossier_FMI7"/>
      <sheetName val="BDDCLE_-FMI7"/>
      <sheetName val="Titre-_IV7"/>
      <sheetName val="RA-IV-8_suite7"/>
      <sheetName val="RA-IV-9_(2)7"/>
      <sheetName val="RA-IV-10_(2)7"/>
      <sheetName val="RA-IV-11_(2)7"/>
      <sheetName val="RA-IV-12_(2)7"/>
      <sheetName val="RA-IV-22_7"/>
      <sheetName val="RA-base_monétaire7"/>
      <sheetName val="In_Current_ex_rate7"/>
      <sheetName val="output_Cy7"/>
      <sheetName val="output_FY7"/>
      <sheetName val="output_q7"/>
      <sheetName val="SITMONS_(2)11"/>
      <sheetName val="SIMONIT-AV_8"/>
      <sheetName val="Dossier_FMI8"/>
      <sheetName val="BDDCLE_-FMI8"/>
      <sheetName val="Titre-_IV8"/>
      <sheetName val="RA-IV-8_suite8"/>
      <sheetName val="RA-IV-9_(2)8"/>
      <sheetName val="RA-IV-10_(2)8"/>
      <sheetName val="RA-IV-11_(2)8"/>
      <sheetName val="RA-IV-12_(2)8"/>
      <sheetName val="RA-IV-22_8"/>
      <sheetName val="RA-base_monétaire8"/>
      <sheetName val="In_Current_ex_rate8"/>
      <sheetName val="output_Cy8"/>
      <sheetName val="output_FY8"/>
      <sheetName val="output_q8"/>
      <sheetName val="SITMONS_(2)12"/>
      <sheetName val="SIMONIT-AV_9"/>
      <sheetName val="Dossier_FMI9"/>
      <sheetName val="BDDCLE_-FMI9"/>
      <sheetName val="Titre-_IV9"/>
      <sheetName val="RA-IV-8_suite9"/>
      <sheetName val="RA-IV-9_(2)9"/>
      <sheetName val="RA-IV-10_(2)9"/>
      <sheetName val="RA-IV-11_(2)9"/>
      <sheetName val="RA-IV-12_(2)9"/>
      <sheetName val="RA-IV-22_9"/>
      <sheetName val="RA-base_monétaire9"/>
      <sheetName val="In_Current_ex_rate9"/>
      <sheetName val="output_Cy9"/>
      <sheetName val="output_FY9"/>
      <sheetName val="output_q9"/>
      <sheetName val="SITMONS_(2)13"/>
      <sheetName val="SIMONIT-AV_10"/>
      <sheetName val="Dossier_FMI10"/>
      <sheetName val="BDDCLE_-FMI10"/>
      <sheetName val="Titre-_IV10"/>
      <sheetName val="RA-IV-8_suite10"/>
      <sheetName val="RA-IV-9_(2)10"/>
      <sheetName val="RA-IV-10_(2)10"/>
      <sheetName val="RA-IV-11_(2)10"/>
      <sheetName val="RA-IV-12_(2)10"/>
      <sheetName val="RA-IV-22_10"/>
      <sheetName val="RA-base_monétaire10"/>
      <sheetName val="In_Current_ex_rate10"/>
      <sheetName val="output_Cy10"/>
      <sheetName val="output_FY10"/>
      <sheetName val="output_q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19">
          <cell r="A919" t="str">
            <v>VERIFICATION (AVOIRS - ENGAGEMENTS)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258">
          <cell r="A1258" t="str">
            <v>(AVOIRS = ENGAGEMENTS )  -  TOTAL ENGAGEMENTS</v>
          </cell>
        </row>
        <row r="1259">
          <cell r="A1259" t="str">
            <v>(AVOIRS = ENGAGEMENTS)   -  TOTAL   AVOIRS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_Cd-bop"/>
      <sheetName val="OUT-BOP"/>
      <sheetName val="IN-BOP"/>
      <sheetName val="CNTRL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BoP-tb16"/>
      <sheetName val="T11"/>
      <sheetName val="T12"/>
      <sheetName val="T13"/>
      <sheetName val="To Fiscal"/>
      <sheetName val="T14"/>
      <sheetName val="T15"/>
      <sheetName val="T16"/>
      <sheetName val="T17"/>
      <sheetName val="BOP-tb12"/>
      <sheetName val="BOP-tb13"/>
      <sheetName val="BoP-tb14"/>
      <sheetName val="BOP-tb15"/>
      <sheetName val="BoP-SDR"/>
      <sheetName val="BoP-CFR"/>
      <sheetName val="BoP-FR"/>
      <sheetName val="Info"/>
      <sheetName val="BoP-Q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27"/>
      <sheetName val="Bench - 99"/>
      <sheetName val="E"/>
      <sheetName val="STOCK"/>
      <sheetName val="sources"/>
      <sheetName val="Quarterly Raw Data"/>
      <sheetName val="Quarterly MacroFlow"/>
      <sheetName val="gas112601"/>
      <sheetName val="Basic_Data"/>
      <sheetName val="Bench_-_99"/>
      <sheetName val="Quarterly_Raw_Data"/>
      <sheetName val="Quarterly_MacroFlow"/>
      <sheetName val="Basic_Data1"/>
      <sheetName val="Bench_-_991"/>
      <sheetName val="Quarterly_Raw_Data1"/>
      <sheetName val="Quarterly_MacroFlow1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96">
          <cell r="A196" t="str">
            <v>||~</v>
          </cell>
          <cell r="B196" t="str">
            <v xml:space="preserve">        Inflows</v>
          </cell>
          <cell r="D196" t="str">
            <v xml:space="preserve">       Entrées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153.93119139978353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D197" t="str">
            <v xml:space="preserve">       Sorties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-384.84426829995431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D208" t="str">
            <v xml:space="preserve">            Prêts FAS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D209" t="str">
            <v xml:space="preserve">            Achats (CRG)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D218" t="str">
            <v>Ecart de financement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"/>
      <sheetName val="Sheet5"/>
      <sheetName val="NGDP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1_GDPMP"/>
      <sheetName val="2_GDPS"/>
      <sheetName val="3_GDPS2"/>
      <sheetName val="4_GDPS3"/>
      <sheetName val="5_SUR2"/>
      <sheetName val="6_SIEA"/>
      <sheetName val="7_AIP"/>
      <sheetName val="8_MP"/>
      <sheetName val="9_SQIP"/>
      <sheetName val="10_CUM"/>
      <sheetName val="11_ASTC"/>
      <sheetName val="12_POR"/>
      <sheetName val="13_RPPP"/>
      <sheetName val="14_RPPP2"/>
      <sheetName val="15_PCEW"/>
      <sheetName val="16_CPI"/>
      <sheetName val="17_EFS"/>
      <sheetName val="18_TO"/>
      <sheetName val="19_CGO"/>
      <sheetName val="20_CGR"/>
      <sheetName val="21_CGE"/>
      <sheetName val="22_SD"/>
      <sheetName val="23_SDME"/>
      <sheetName val="24_MS"/>
      <sheetName val="25_SA"/>
      <sheetName val="26_SA2"/>
      <sheetName val="27_CPS"/>
      <sheetName val="28_SIR2"/>
      <sheetName val="29_MER"/>
      <sheetName val="30_BOP"/>
      <sheetName val="31_FTI"/>
      <sheetName val="32_CCE"/>
      <sheetName val="33_CI"/>
      <sheetName val="34_EXDO"/>
      <sheetName val="35_DSDP"/>
      <sheetName val="36_DSDP2"/>
      <sheetName val="37_EDA"/>
      <sheetName val="38_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3"/>
  <sheetViews>
    <sheetView tabSelected="1"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F76" sqref="F76"/>
    </sheetView>
  </sheetViews>
  <sheetFormatPr baseColWidth="10" defaultRowHeight="12.75" x14ac:dyDescent="0.2"/>
  <cols>
    <col min="2" max="4" width="31.5703125" hidden="1" customWidth="1"/>
    <col min="5" max="5" width="24" customWidth="1"/>
    <col min="6" max="6" width="19.28515625" customWidth="1"/>
    <col min="7" max="7" width="21.42578125" customWidth="1"/>
    <col min="9" max="9" width="17.42578125" bestFit="1" customWidth="1"/>
    <col min="10" max="10" width="11.42578125" style="1" customWidth="1"/>
  </cols>
  <sheetData>
    <row r="1" spans="1:10" x14ac:dyDescent="0.2">
      <c r="A1" t="s">
        <v>63</v>
      </c>
      <c r="B1" s="12" t="s">
        <v>62</v>
      </c>
      <c r="C1" s="12" t="s">
        <v>62</v>
      </c>
      <c r="D1" s="12" t="s">
        <v>61</v>
      </c>
      <c r="E1" s="12" t="s">
        <v>60</v>
      </c>
      <c r="F1" s="12" t="s">
        <v>60</v>
      </c>
      <c r="G1" s="13" t="s">
        <v>59</v>
      </c>
      <c r="H1" s="13" t="s">
        <v>58</v>
      </c>
      <c r="I1" s="13" t="s">
        <v>57</v>
      </c>
    </row>
    <row r="2" spans="1:10" x14ac:dyDescent="0.2">
      <c r="B2" s="12" t="s">
        <v>56</v>
      </c>
      <c r="C2" s="12" t="s">
        <v>55</v>
      </c>
      <c r="D2" s="12" t="s">
        <v>54</v>
      </c>
      <c r="E2" s="12" t="s">
        <v>53</v>
      </c>
      <c r="F2" s="11" t="s">
        <v>52</v>
      </c>
      <c r="G2" s="10" t="s">
        <v>51</v>
      </c>
      <c r="H2" s="10" t="s">
        <v>50</v>
      </c>
      <c r="I2" s="10" t="s">
        <v>49</v>
      </c>
    </row>
    <row r="3" spans="1:10" x14ac:dyDescent="0.2">
      <c r="A3" s="6" t="s">
        <v>48</v>
      </c>
      <c r="B3" s="8">
        <v>504506.98</v>
      </c>
      <c r="C3" s="8">
        <f>B3/69.04</f>
        <v>7307.459154113556</v>
      </c>
      <c r="D3" s="8"/>
      <c r="E3" s="9">
        <v>1.2720600000000001E-9</v>
      </c>
      <c r="F3" s="5"/>
      <c r="G3" s="4"/>
    </row>
    <row r="4" spans="1:10" x14ac:dyDescent="0.2">
      <c r="A4" s="6" t="s">
        <v>47</v>
      </c>
      <c r="B4" s="8">
        <v>510056.56</v>
      </c>
      <c r="C4" s="8">
        <f>B4/69.04</f>
        <v>7387.8412514484353</v>
      </c>
      <c r="D4" s="8">
        <f>+(B4/B3-1)*100</f>
        <v>1.1000006382468674</v>
      </c>
      <c r="E4" s="9">
        <v>1.1821471652593484E-9</v>
      </c>
      <c r="F4" s="5">
        <v>3359.4041176470591</v>
      </c>
      <c r="G4" s="4">
        <v>15.248251</v>
      </c>
      <c r="H4" s="3">
        <f>F4/G4</f>
        <v>220.31406209453525</v>
      </c>
      <c r="I4" s="3">
        <f>+H4*69.04</f>
        <v>15210.482847006715</v>
      </c>
      <c r="J4" s="7"/>
    </row>
    <row r="5" spans="1:10" x14ac:dyDescent="0.2">
      <c r="A5" s="6" t="s">
        <v>46</v>
      </c>
      <c r="B5" s="8">
        <v>547800.74</v>
      </c>
      <c r="C5" s="8">
        <f>B5/69.04</f>
        <v>7934.5414252607179</v>
      </c>
      <c r="D5" s="8">
        <f>+(B5/B4-1)*100</f>
        <v>7.3999989334516236</v>
      </c>
      <c r="E5" s="9">
        <v>1.3891444342226312E-9</v>
      </c>
      <c r="F5" s="5">
        <v>3086.7468571428572</v>
      </c>
      <c r="G5" s="4">
        <v>15.637699</v>
      </c>
      <c r="H5" s="3">
        <f>F5/G5</f>
        <v>197.39137178320527</v>
      </c>
      <c r="I5" s="3">
        <f>+H5*69.04</f>
        <v>13627.900307912494</v>
      </c>
      <c r="J5" s="7"/>
    </row>
    <row r="6" spans="1:10" x14ac:dyDescent="0.2">
      <c r="A6" s="6" t="s">
        <v>45</v>
      </c>
      <c r="B6" s="8">
        <v>404824.75</v>
      </c>
      <c r="C6" s="8">
        <f>B6/69.04</f>
        <v>5863.6261587485515</v>
      </c>
      <c r="D6" s="8">
        <f>+(B6/B5-1)*100</f>
        <v>-26.09999942679887</v>
      </c>
      <c r="E6" s="9">
        <v>1.3341419041843542E-9</v>
      </c>
      <c r="F6" s="5">
        <v>3779.8414285714289</v>
      </c>
      <c r="G6" s="4">
        <v>16.04119</v>
      </c>
      <c r="H6" s="3">
        <f>F6/G6</f>
        <v>235.63348034475177</v>
      </c>
      <c r="I6" s="3">
        <f>+H6*69.04</f>
        <v>16268.135483001664</v>
      </c>
      <c r="J6" s="7"/>
    </row>
    <row r="7" spans="1:10" x14ac:dyDescent="0.2">
      <c r="A7" s="6" t="s">
        <v>44</v>
      </c>
      <c r="B7" s="8">
        <v>414945.37</v>
      </c>
      <c r="C7" s="8">
        <f>B7/69.04</f>
        <v>6010.216830822711</v>
      </c>
      <c r="D7" s="8">
        <f>+(B7/B6-1)*100</f>
        <v>2.5000003087755962</v>
      </c>
      <c r="E7" s="9">
        <v>1.2243012243012243E-9</v>
      </c>
      <c r="F7" s="5">
        <v>6213.1857425742583</v>
      </c>
      <c r="G7" s="4">
        <v>16.461829999999999</v>
      </c>
      <c r="H7" s="3">
        <f>F7/G7</f>
        <v>377.42983268410978</v>
      </c>
      <c r="I7" s="3">
        <f>+H7*69.04</f>
        <v>26057.755648510942</v>
      </c>
      <c r="J7" s="7"/>
    </row>
    <row r="8" spans="1:10" x14ac:dyDescent="0.2">
      <c r="A8" s="6" t="s">
        <v>43</v>
      </c>
      <c r="B8" s="8">
        <v>425318.95996703231</v>
      </c>
      <c r="C8" s="8">
        <f>B8/69.04</f>
        <v>6160.4716101829699</v>
      </c>
      <c r="D8" s="8">
        <f>+(B8/B7-1)*100</f>
        <v>2.4999893280005292</v>
      </c>
      <c r="E8" s="9">
        <v>1.2443059281078418E-9</v>
      </c>
      <c r="F8" s="5">
        <v>2881.5452727272732</v>
      </c>
      <c r="G8" s="4">
        <v>16.903831</v>
      </c>
      <c r="H8" s="3">
        <f>F8/G8</f>
        <v>170.46699489170669</v>
      </c>
      <c r="I8" s="3">
        <f>+H8*69.04</f>
        <v>11769.041327323432</v>
      </c>
      <c r="J8" s="7"/>
    </row>
    <row r="9" spans="1:10" x14ac:dyDescent="0.2">
      <c r="A9" s="6" t="s">
        <v>42</v>
      </c>
      <c r="B9" s="8">
        <v>453764.06444879161</v>
      </c>
      <c r="C9" s="8">
        <f>B9/69.04</f>
        <v>6572.4806553996459</v>
      </c>
      <c r="D9" s="8">
        <f>+(B9/B8-1)*100</f>
        <v>6.6879464964280322</v>
      </c>
      <c r="E9" s="9">
        <v>1.7815378022799755E-9</v>
      </c>
      <c r="F9" s="5">
        <v>4043.9018181818183</v>
      </c>
      <c r="G9" s="4">
        <v>17.369883000000002</v>
      </c>
      <c r="H9" s="3">
        <f>F9/G9</f>
        <v>232.81111439736341</v>
      </c>
      <c r="I9" s="3">
        <f>+H9*69.04</f>
        <v>16073.279337993972</v>
      </c>
      <c r="J9" s="7"/>
    </row>
    <row r="10" spans="1:10" x14ac:dyDescent="0.2">
      <c r="A10" s="6" t="s">
        <v>41</v>
      </c>
      <c r="B10" s="8">
        <v>514568.4490849296</v>
      </c>
      <c r="C10" s="8">
        <f>B10/69.04</f>
        <v>7453.1930632231979</v>
      </c>
      <c r="D10" s="8">
        <f>+(B10/B9-1)*100</f>
        <v>13.39999999999999</v>
      </c>
      <c r="E10" s="9">
        <v>2.9101901015450008E-9</v>
      </c>
      <c r="F10" s="5">
        <v>4532.6601818181816</v>
      </c>
      <c r="G10" s="4">
        <v>17.862048999999999</v>
      </c>
      <c r="H10" s="3">
        <f>F10/G10</f>
        <v>253.75925135006526</v>
      </c>
      <c r="I10" s="3">
        <f>+H10*69.04</f>
        <v>17519.538713208505</v>
      </c>
      <c r="J10" s="7"/>
    </row>
    <row r="11" spans="1:10" x14ac:dyDescent="0.2">
      <c r="A11" s="6" t="s">
        <v>40</v>
      </c>
      <c r="B11" s="8">
        <v>485667.08445133909</v>
      </c>
      <c r="C11" s="8">
        <f>B11/69.04</f>
        <v>7034.5753831306347</v>
      </c>
      <c r="D11" s="8">
        <f>+(B11/B10-1)*100</f>
        <v>-5.6166219839142055</v>
      </c>
      <c r="E11" s="9">
        <v>4.2272262800484836E-9</v>
      </c>
      <c r="F11" s="5">
        <v>3384.0633717579153</v>
      </c>
      <c r="G11" s="4">
        <v>18.378625</v>
      </c>
      <c r="H11" s="3">
        <f>F11/G11</f>
        <v>184.1303890665333</v>
      </c>
      <c r="I11" s="3">
        <f>+H11*69.04</f>
        <v>12712.362061153461</v>
      </c>
      <c r="J11" s="7"/>
    </row>
    <row r="12" spans="1:10" x14ac:dyDescent="0.2">
      <c r="A12" s="6" t="s">
        <v>39</v>
      </c>
      <c r="B12" s="8">
        <v>430140.59631281783</v>
      </c>
      <c r="C12" s="8">
        <f>B12/69.04</f>
        <v>6230.3099118310802</v>
      </c>
      <c r="D12" s="8">
        <f>+(B12/B11-1)*100</f>
        <v>-11.433035080244291</v>
      </c>
      <c r="E12" s="9">
        <v>5.1628739767938144E-9</v>
      </c>
      <c r="F12" s="5">
        <v>3909.7805389221558</v>
      </c>
      <c r="G12" s="4">
        <v>18.913878</v>
      </c>
      <c r="H12" s="3">
        <f>F12/G12</f>
        <v>206.71490737764913</v>
      </c>
      <c r="I12" s="3">
        <f>+H12*69.04</f>
        <v>14271.597205352897</v>
      </c>
      <c r="J12" s="7"/>
    </row>
    <row r="13" spans="1:10" x14ac:dyDescent="0.2">
      <c r="A13" s="6" t="s">
        <v>38</v>
      </c>
      <c r="B13" s="8">
        <v>469181.58051952958</v>
      </c>
      <c r="C13" s="8">
        <f>B13/69.04</f>
        <v>6795.7934605957353</v>
      </c>
      <c r="D13" s="8">
        <f>+(B13/B12-1)*100</f>
        <v>9.0763309813983284</v>
      </c>
      <c r="E13" s="9">
        <v>6.5888240032837205E-9</v>
      </c>
      <c r="F13" s="5">
        <v>5032.4349700598805</v>
      </c>
      <c r="G13" s="4">
        <v>19.459816</v>
      </c>
      <c r="H13" s="3">
        <f>F13/G13</f>
        <v>258.60650327114502</v>
      </c>
      <c r="I13" s="3">
        <f>+H13*69.04</f>
        <v>17854.192985839854</v>
      </c>
      <c r="J13" s="7"/>
    </row>
    <row r="14" spans="1:10" x14ac:dyDescent="0.2">
      <c r="A14" s="6" t="s">
        <v>37</v>
      </c>
      <c r="B14" s="8">
        <v>515120.26511611999</v>
      </c>
      <c r="C14" s="8">
        <f>B14/69.04</f>
        <v>7461.185763559095</v>
      </c>
      <c r="D14" s="8">
        <f>+(B14/B13-1)*100</f>
        <v>9.7912378712143866</v>
      </c>
      <c r="E14" s="9">
        <v>7.7330940833318002E-9</v>
      </c>
      <c r="F14" s="5">
        <v>4877.6849101796415</v>
      </c>
      <c r="G14" s="4">
        <v>20.011036000000001</v>
      </c>
      <c r="H14" s="3">
        <f>F14/G14</f>
        <v>243.74974440002214</v>
      </c>
      <c r="I14" s="3">
        <f>+H14*69.04</f>
        <v>16828.482353377531</v>
      </c>
      <c r="J14" s="7"/>
    </row>
    <row r="15" spans="1:10" x14ac:dyDescent="0.2">
      <c r="A15" s="6" t="s">
        <v>36</v>
      </c>
      <c r="B15" s="8">
        <v>547677.41095634585</v>
      </c>
      <c r="C15" s="8">
        <f>B15/69.04</f>
        <v>7932.7550833769674</v>
      </c>
      <c r="D15" s="8">
        <f>+(B15/B14-1)*100</f>
        <v>6.3202999464380794</v>
      </c>
      <c r="E15" s="9">
        <v>8.6740505098882544E-9</v>
      </c>
      <c r="F15" s="5">
        <v>5594.7703592814378</v>
      </c>
      <c r="G15" s="4">
        <v>20.564067000000001</v>
      </c>
      <c r="H15" s="3">
        <f>F15/G15</f>
        <v>272.0653633000436</v>
      </c>
      <c r="I15" s="3">
        <f>+H15*69.04</f>
        <v>18783.392682235011</v>
      </c>
      <c r="J15" s="7"/>
    </row>
    <row r="16" spans="1:10" x14ac:dyDescent="0.2">
      <c r="A16" s="6" t="s">
        <v>35</v>
      </c>
      <c r="B16" s="8">
        <v>549263.88204601803</v>
      </c>
      <c r="C16" s="8">
        <f>B16/69.04</f>
        <v>7955.7340968426706</v>
      </c>
      <c r="D16" s="8">
        <f>+(B16/B15-1)*100</f>
        <v>0.28967254408063248</v>
      </c>
      <c r="E16" s="9">
        <v>9.5777937147952686E-9</v>
      </c>
      <c r="F16" s="5">
        <v>6173.7128143712571</v>
      </c>
      <c r="G16" s="4">
        <v>21.121362999999999</v>
      </c>
      <c r="H16" s="3">
        <f>F16/G16</f>
        <v>292.29708396997188</v>
      </c>
      <c r="I16" s="3">
        <f>+H16*69.04</f>
        <v>20180.190677286861</v>
      </c>
      <c r="J16" s="7"/>
    </row>
    <row r="17" spans="1:10" x14ac:dyDescent="0.2">
      <c r="A17" s="6" t="s">
        <v>34</v>
      </c>
      <c r="B17" s="8">
        <v>597271.87675957172</v>
      </c>
      <c r="C17" s="8">
        <f>B17/69.04</f>
        <v>8651.0990260656381</v>
      </c>
      <c r="D17" s="8">
        <f>+(B17/B16-1)*100</f>
        <v>8.7404244631420269</v>
      </c>
      <c r="E17" s="9">
        <v>1.2279206643273893E-8</v>
      </c>
      <c r="F17" s="5">
        <v>7870.2394610778447</v>
      </c>
      <c r="G17" s="4">
        <v>21.690442999999998</v>
      </c>
      <c r="H17" s="3">
        <f>F17/G17</f>
        <v>362.84364782581184</v>
      </c>
      <c r="I17" s="3">
        <f>+H17*69.04</f>
        <v>25050.725445894052</v>
      </c>
      <c r="J17" s="7"/>
    </row>
    <row r="18" spans="1:10" x14ac:dyDescent="0.2">
      <c r="A18" s="6" t="s">
        <v>33</v>
      </c>
      <c r="B18" s="8">
        <v>613757.38069138105</v>
      </c>
      <c r="C18" s="8">
        <f>B18/69.04</f>
        <v>8889.8809486005357</v>
      </c>
      <c r="D18" s="8">
        <f>+(B18/B17-1)*100</f>
        <v>2.7601339646610379</v>
      </c>
      <c r="E18" s="9">
        <v>1.4914628710175311E-8</v>
      </c>
      <c r="F18" s="5">
        <v>9596.9601796407205</v>
      </c>
      <c r="G18" s="4">
        <v>22.282136000000001</v>
      </c>
      <c r="H18" s="3">
        <f>F18/G18</f>
        <v>430.70198385113167</v>
      </c>
      <c r="I18" s="3">
        <f>+H18*69.04</f>
        <v>29735.664965082135</v>
      </c>
      <c r="J18" s="7"/>
    </row>
    <row r="19" spans="1:10" x14ac:dyDescent="0.2">
      <c r="A19" s="6" t="s">
        <v>32</v>
      </c>
      <c r="B19" s="8">
        <v>578372.17769130482</v>
      </c>
      <c r="C19" s="8">
        <f>B19/69.04</f>
        <v>8377.3490395611934</v>
      </c>
      <c r="D19" s="8">
        <f>+(B19/B18-1)*100</f>
        <v>-5.7653405259608821</v>
      </c>
      <c r="E19" s="9">
        <v>1.576942902522679E-8</v>
      </c>
      <c r="F19" s="5">
        <v>10237.343173652695</v>
      </c>
      <c r="G19" s="4">
        <v>22.903580999999999</v>
      </c>
      <c r="H19" s="3">
        <f>F19/G19</f>
        <v>446.97565737221157</v>
      </c>
      <c r="I19" s="3">
        <f>+H19*69.04</f>
        <v>30859.199384977488</v>
      </c>
      <c r="J19" s="7"/>
    </row>
    <row r="20" spans="1:10" x14ac:dyDescent="0.2">
      <c r="A20" s="6" t="s">
        <v>31</v>
      </c>
      <c r="B20" s="8">
        <v>544504.46877700195</v>
      </c>
      <c r="C20" s="8">
        <f>B20/69.04</f>
        <v>7886.7970564455663</v>
      </c>
      <c r="D20" s="8">
        <f>+(B20/B19-1)*100</f>
        <v>-5.8556946929039677</v>
      </c>
      <c r="E20" s="9">
        <v>2.3382480565545133E-8</v>
      </c>
      <c r="F20" s="5">
        <v>9648.5832249921223</v>
      </c>
      <c r="G20" s="4">
        <v>23.560464</v>
      </c>
      <c r="H20" s="3">
        <f>F20/G20</f>
        <v>409.52432961388718</v>
      </c>
      <c r="I20" s="3">
        <f>+H20*69.04</f>
        <v>28273.559716542772</v>
      </c>
      <c r="J20" s="7"/>
    </row>
    <row r="21" spans="1:10" x14ac:dyDescent="0.2">
      <c r="A21" s="6" t="s">
        <v>30</v>
      </c>
      <c r="B21" s="8">
        <v>514361.51807323319</v>
      </c>
      <c r="C21" s="8">
        <f>B21/69.04</f>
        <v>7450.1958005972356</v>
      </c>
      <c r="D21" s="8">
        <f>+(B21/B20-1)*100</f>
        <v>-5.5358500126678649</v>
      </c>
      <c r="E21" s="9">
        <v>3.03269084562442E-8</v>
      </c>
      <c r="F21" s="5">
        <v>12344.424763572679</v>
      </c>
      <c r="G21" s="4">
        <v>24.249130000000001</v>
      </c>
      <c r="H21" s="3">
        <f>F21/G21</f>
        <v>509.06670728280471</v>
      </c>
      <c r="I21" s="3">
        <f>+H21*69.04</f>
        <v>35145.96547080484</v>
      </c>
      <c r="J21" s="7"/>
    </row>
    <row r="22" spans="1:10" x14ac:dyDescent="0.2">
      <c r="A22" s="6" t="s">
        <v>29</v>
      </c>
      <c r="B22" s="8">
        <v>481804.37223300699</v>
      </c>
      <c r="C22" s="8">
        <f>B22/69.04</f>
        <v>6978.6264807793586</v>
      </c>
      <c r="D22" s="8">
        <f>+(B22/B21-1)*100</f>
        <v>-6.329623172857735</v>
      </c>
      <c r="E22" s="9">
        <v>4.1559922957533144E-8</v>
      </c>
      <c r="F22" s="5">
        <v>15372.608002392328</v>
      </c>
      <c r="G22" s="4">
        <v>24.956385000000001</v>
      </c>
      <c r="H22" s="3">
        <f>F22/G22</f>
        <v>615.9789569840475</v>
      </c>
      <c r="I22" s="3">
        <f>+H22*69.04</f>
        <v>42527.187190178644</v>
      </c>
      <c r="J22" s="7"/>
    </row>
    <row r="23" spans="1:10" x14ac:dyDescent="0.2">
      <c r="A23" s="6" t="s">
        <v>28</v>
      </c>
      <c r="B23" s="8">
        <v>482563.11927589372</v>
      </c>
      <c r="C23" s="8">
        <f>B23/69.04</f>
        <v>6989.6164437412181</v>
      </c>
      <c r="D23" s="8">
        <f>+(B23/B22-1)*100</f>
        <v>0.15748031496065629</v>
      </c>
      <c r="E23" s="9">
        <v>8.3999999999999998E-8</v>
      </c>
      <c r="F23" s="5">
        <v>15068.422236366274</v>
      </c>
      <c r="G23" s="4">
        <v>25.663592000000001</v>
      </c>
      <c r="H23" s="3">
        <f>F23/G23</f>
        <v>587.15172203354359</v>
      </c>
      <c r="I23" s="3">
        <f>+H23*69.04</f>
        <v>40536.954889195855</v>
      </c>
      <c r="J23" s="7"/>
    </row>
    <row r="24" spans="1:10" x14ac:dyDescent="0.2">
      <c r="A24" s="6" t="s">
        <v>27</v>
      </c>
      <c r="B24" s="8">
        <v>483829.55618406838</v>
      </c>
      <c r="C24" s="8">
        <f>B24/69.04</f>
        <v>7007.9599679036546</v>
      </c>
      <c r="D24" s="8">
        <f>+(B24/B23-1)*100</f>
        <v>0.26243963899996725</v>
      </c>
      <c r="E24" s="9">
        <v>9.9999999999999995E-8</v>
      </c>
      <c r="F24" s="5">
        <v>14394.9274948647</v>
      </c>
      <c r="G24" s="4">
        <v>26.358908</v>
      </c>
      <c r="H24" s="3">
        <f>F24/G24</f>
        <v>546.11243739174245</v>
      </c>
      <c r="I24" s="3">
        <f>+H24*69.04</f>
        <v>37703.602677525902</v>
      </c>
      <c r="J24" s="7"/>
    </row>
    <row r="25" spans="1:10" x14ac:dyDescent="0.2">
      <c r="A25" s="6" t="s">
        <v>26</v>
      </c>
      <c r="B25" s="8">
        <v>495441.46553248609</v>
      </c>
      <c r="C25" s="8">
        <f>B25/69.04</f>
        <v>7176.1510071333441</v>
      </c>
      <c r="D25" s="8">
        <f>+(B25/B24-1)*100</f>
        <v>2.4000000000000243</v>
      </c>
      <c r="E25" s="9">
        <v>1.9999999999999999E-7</v>
      </c>
      <c r="F25" s="5">
        <v>12537.821038220223</v>
      </c>
      <c r="G25" s="4">
        <v>27.040322</v>
      </c>
      <c r="H25" s="3">
        <f>F25/G25</f>
        <v>463.6712920142084</v>
      </c>
      <c r="I25" s="3">
        <f>+H25*69.04</f>
        <v>32011.86600066095</v>
      </c>
      <c r="J25" s="7"/>
    </row>
    <row r="26" spans="1:10" x14ac:dyDescent="0.2">
      <c r="A26" s="6" t="s">
        <v>25</v>
      </c>
      <c r="B26" s="8">
        <v>492964.25820482371</v>
      </c>
      <c r="C26" s="8">
        <f>B26/69.04</f>
        <v>7140.2702520976773</v>
      </c>
      <c r="D26" s="8">
        <f>+(B26/B25-1)*100</f>
        <v>-0.49999999999998934</v>
      </c>
      <c r="E26" s="9">
        <v>2.9999999999999999E-7</v>
      </c>
      <c r="F26" s="5">
        <v>13651.667371167647</v>
      </c>
      <c r="G26" s="4">
        <v>27.717290999999999</v>
      </c>
      <c r="H26" s="3">
        <f>F26/G26</f>
        <v>492.53252675983549</v>
      </c>
      <c r="I26" s="3">
        <f>+H26*69.04</f>
        <v>34004.445647499044</v>
      </c>
      <c r="J26" s="7"/>
    </row>
    <row r="27" spans="1:10" x14ac:dyDescent="0.2">
      <c r="A27" s="6" t="s">
        <v>24</v>
      </c>
      <c r="B27" s="8">
        <v>499915.05424551171</v>
      </c>
      <c r="C27" s="8">
        <f>B27/69.04</f>
        <v>7240.9480626522545</v>
      </c>
      <c r="D27" s="8">
        <f>+(B27/B26-1)*100</f>
        <v>1.4100000000000001</v>
      </c>
      <c r="E27" s="9">
        <v>4.9999999999999998E-7</v>
      </c>
      <c r="F27" s="5">
        <v>11006.712650448144</v>
      </c>
      <c r="G27" s="4">
        <v>28.403851</v>
      </c>
      <c r="H27" s="3">
        <f>F27/G27</f>
        <v>387.50775908689792</v>
      </c>
      <c r="I27" s="3">
        <f>+H27*69.04</f>
        <v>26753.535687359436</v>
      </c>
      <c r="J27" s="7"/>
    </row>
    <row r="28" spans="1:10" x14ac:dyDescent="0.2">
      <c r="A28" s="6" t="s">
        <v>23</v>
      </c>
      <c r="B28" s="8">
        <v>527660.33975613746</v>
      </c>
      <c r="C28" s="8">
        <f>B28/69.04</f>
        <v>7642.8206801294527</v>
      </c>
      <c r="D28" s="8">
        <f>+(B28/B27-1)*100</f>
        <v>5.5499999999999661</v>
      </c>
      <c r="E28" s="9">
        <v>8.9999999999999985E-8</v>
      </c>
      <c r="F28" s="5">
        <v>7857.729193203425</v>
      </c>
      <c r="G28" s="4">
        <v>29.119672999999999</v>
      </c>
      <c r="H28" s="3">
        <f>F28/G28</f>
        <v>269.8426315846138</v>
      </c>
      <c r="I28" s="3">
        <f>+H28*69.04</f>
        <v>18629.935284601739</v>
      </c>
      <c r="J28" s="7"/>
    </row>
    <row r="29" spans="1:10" x14ac:dyDescent="0.2">
      <c r="A29" s="6" t="s">
        <v>22</v>
      </c>
      <c r="B29" s="8">
        <v>530298.64145491819</v>
      </c>
      <c r="C29" s="8">
        <f>B29/69.04</f>
        <v>7681.0347835301009</v>
      </c>
      <c r="D29" s="8">
        <f>+(B29/B28-1)*100</f>
        <v>0.50000000000001155</v>
      </c>
      <c r="E29" s="9">
        <v>1.1999999999999999E-6</v>
      </c>
      <c r="F29" s="5">
        <v>7195.0426160071002</v>
      </c>
      <c r="G29" s="4">
        <v>29.881229000000001</v>
      </c>
      <c r="H29" s="3">
        <f>F29/G29</f>
        <v>240.78804175046147</v>
      </c>
      <c r="I29" s="3">
        <f>+H29*69.04</f>
        <v>16624.006402451862</v>
      </c>
      <c r="J29" s="7"/>
    </row>
    <row r="30" spans="1:10" x14ac:dyDescent="0.2">
      <c r="A30" s="6" t="s">
        <v>21</v>
      </c>
      <c r="B30" s="8">
        <v>555328.73733159027</v>
      </c>
      <c r="C30" s="8">
        <f>B30/69.04</f>
        <v>8043.5796253127201</v>
      </c>
      <c r="D30" s="8">
        <f>+(B30/B29-1)*100</f>
        <v>4.7199999999999909</v>
      </c>
      <c r="E30" s="9">
        <v>1.5999999999999999E-6</v>
      </c>
      <c r="F30" s="5">
        <v>8095.3671682176882</v>
      </c>
      <c r="G30" s="4">
        <v>30.683869000000001</v>
      </c>
      <c r="H30" s="3">
        <f>F30/G30</f>
        <v>263.83136912159569</v>
      </c>
      <c r="I30" s="3">
        <f>+H30*69.04</f>
        <v>18214.917724154966</v>
      </c>
      <c r="J30" s="7"/>
    </row>
    <row r="31" spans="1:10" x14ac:dyDescent="0.2">
      <c r="A31" s="6" t="s">
        <v>20</v>
      </c>
      <c r="B31" s="8">
        <v>570322.61323954316</v>
      </c>
      <c r="C31" s="8">
        <f>B31/69.04</f>
        <v>8260.7562751961632</v>
      </c>
      <c r="D31" s="8">
        <f>+(B31/B30-1)*100</f>
        <v>2.6999999999999913</v>
      </c>
      <c r="E31" s="9">
        <v>2.9000000000000002E-6</v>
      </c>
      <c r="F31" s="5">
        <v>7661.6254725770505</v>
      </c>
      <c r="G31" s="4">
        <v>31.528708000000002</v>
      </c>
      <c r="H31" s="3">
        <f>F31/G31</f>
        <v>243.00473944498614</v>
      </c>
      <c r="I31" s="3">
        <f>+H31*69.04</f>
        <v>16777.047211281846</v>
      </c>
      <c r="J31" s="7"/>
    </row>
    <row r="32" spans="1:10" x14ac:dyDescent="0.2">
      <c r="A32" s="6" t="s">
        <v>19</v>
      </c>
      <c r="B32" s="8">
        <v>573744.54891898041</v>
      </c>
      <c r="C32" s="8">
        <f>B32/69.04</f>
        <v>8310.3208128473398</v>
      </c>
      <c r="D32" s="8">
        <f>+(B32/B31-1)*100</f>
        <v>0.60000000000000053</v>
      </c>
      <c r="E32" s="9">
        <v>5.4999999999999999E-6</v>
      </c>
      <c r="F32" s="5">
        <v>8861.2999767415749</v>
      </c>
      <c r="G32" s="4">
        <v>32.443781000000001</v>
      </c>
      <c r="H32" s="3">
        <f>F32/G32</f>
        <v>273.12784464737865</v>
      </c>
      <c r="I32" s="3">
        <f>+H32*69.04</f>
        <v>18856.746394455025</v>
      </c>
      <c r="J32" s="7"/>
    </row>
    <row r="33" spans="1:11" x14ac:dyDescent="0.2">
      <c r="A33" s="6" t="s">
        <v>18</v>
      </c>
      <c r="B33" s="8">
        <v>565712.12523411482</v>
      </c>
      <c r="C33" s="8">
        <f>B33/69.04</f>
        <v>8193.9763214674786</v>
      </c>
      <c r="D33" s="8">
        <f>+(B33/B32-1)*100</f>
        <v>-1.399999999999979</v>
      </c>
      <c r="E33" s="9">
        <v>1.15E-5</v>
      </c>
      <c r="F33" s="5">
        <v>9021.8627752597822</v>
      </c>
      <c r="G33" s="4">
        <v>33.464765</v>
      </c>
      <c r="H33" s="3">
        <f>F33/G33</f>
        <v>269.59289196442234</v>
      </c>
      <c r="I33" s="3">
        <f>+H33*69.04</f>
        <v>18612.693261223721</v>
      </c>
      <c r="J33" s="7"/>
    </row>
    <row r="34" spans="1:11" x14ac:dyDescent="0.2">
      <c r="A34" s="6" t="s">
        <v>17</v>
      </c>
      <c r="B34" s="8">
        <v>528375.12496866309</v>
      </c>
      <c r="C34" s="8">
        <f>B34/69.04</f>
        <v>7653.1738842506238</v>
      </c>
      <c r="D34" s="8">
        <f>+(B34/B33-1)*100</f>
        <v>-6.6000000000000281</v>
      </c>
      <c r="E34" s="9">
        <v>2.2399999999999999E-5</v>
      </c>
      <c r="F34" s="5">
        <v>9349.7645803699761</v>
      </c>
      <c r="G34" s="4">
        <v>34.612023000000001</v>
      </c>
      <c r="H34" s="3">
        <f>F34/G34</f>
        <v>270.13054337707956</v>
      </c>
      <c r="I34" s="3">
        <f>+H34*69.04</f>
        <v>18649.812714753574</v>
      </c>
      <c r="J34" s="7"/>
    </row>
    <row r="35" spans="1:11" x14ac:dyDescent="0.2">
      <c r="A35" s="6" t="s">
        <v>16</v>
      </c>
      <c r="B35" s="8">
        <v>483885.93944630161</v>
      </c>
      <c r="C35" s="8">
        <f>B35/69.04</f>
        <v>7008.7766431967202</v>
      </c>
      <c r="D35" s="8">
        <f>+(B35/B34-1)*100</f>
        <v>-8.4200000000000053</v>
      </c>
      <c r="E35" s="9">
        <v>4.6490000000000002E-4</v>
      </c>
      <c r="F35" s="5">
        <v>9625.4368725107452</v>
      </c>
      <c r="G35" s="4">
        <v>35.908244000000003</v>
      </c>
      <c r="H35" s="3">
        <f>F35/G35</f>
        <v>268.05646281424242</v>
      </c>
      <c r="I35" s="3">
        <f>+H35*69.04</f>
        <v>18506.6181926953</v>
      </c>
      <c r="J35" s="7"/>
    </row>
    <row r="36" spans="1:11" x14ac:dyDescent="0.2">
      <c r="A36" s="6" t="s">
        <v>15</v>
      </c>
      <c r="B36" s="8">
        <v>433077.91580443998</v>
      </c>
      <c r="C36" s="8">
        <f>B36/69.04</f>
        <v>6272.8550956610652</v>
      </c>
      <c r="D36" s="8">
        <f>+(B36/B35-1)*100</f>
        <v>-10.499999999999988</v>
      </c>
      <c r="E36" s="9">
        <v>1.7654599999999999E-2</v>
      </c>
      <c r="F36" s="5">
        <v>8227.3439072667898</v>
      </c>
      <c r="G36" s="4">
        <v>37.333914</v>
      </c>
      <c r="H36" s="3">
        <f>F36/G36</f>
        <v>220.37185566096258</v>
      </c>
      <c r="I36" s="3">
        <f>+H36*69.04</f>
        <v>15214.472914832859</v>
      </c>
      <c r="J36" s="7"/>
    </row>
    <row r="37" spans="1:11" x14ac:dyDescent="0.2">
      <c r="A37" s="6" t="s">
        <v>14</v>
      </c>
      <c r="B37" s="8">
        <v>374557.45148601662</v>
      </c>
      <c r="C37" s="8">
        <f>B37/69.04</f>
        <v>5425.2238048380159</v>
      </c>
      <c r="D37" s="8">
        <f>+(B37/B36-1)*100</f>
        <v>-13.512687251605037</v>
      </c>
      <c r="E37" s="9">
        <v>0.26923849999999999</v>
      </c>
      <c r="F37" s="5">
        <v>10706.259936742532</v>
      </c>
      <c r="G37" s="4">
        <v>38.815834000000002</v>
      </c>
      <c r="H37" s="3">
        <f>F37/G37</f>
        <v>275.82197349521152</v>
      </c>
      <c r="I37" s="3">
        <f>+H37*69.04</f>
        <v>19042.749050109403</v>
      </c>
      <c r="J37" s="7"/>
    </row>
    <row r="38" spans="1:11" x14ac:dyDescent="0.2">
      <c r="A38" s="6" t="s">
        <v>13</v>
      </c>
      <c r="B38" s="8">
        <v>360059.73464695021</v>
      </c>
      <c r="C38" s="8">
        <f>B38/69.04</f>
        <v>5215.2336999847939</v>
      </c>
      <c r="D38" s="8">
        <f>+(B38/B37-1)*100</f>
        <v>-3.8706256627783708</v>
      </c>
      <c r="E38" s="2">
        <v>166.1880531313771</v>
      </c>
      <c r="F38" s="5">
        <v>35504.749205323089</v>
      </c>
      <c r="G38" s="4">
        <v>40.252974999999999</v>
      </c>
      <c r="H38" s="3">
        <f>F38/G38</f>
        <v>882.04037602992298</v>
      </c>
      <c r="I38" s="3">
        <f>+H38*69.04</f>
        <v>60896.06756110589</v>
      </c>
      <c r="J38" s="7"/>
      <c r="K38" s="2"/>
    </row>
    <row r="39" spans="1:11" x14ac:dyDescent="0.2">
      <c r="A39" s="6" t="s">
        <v>12</v>
      </c>
      <c r="B39" s="8">
        <v>362641.51983746898</v>
      </c>
      <c r="C39" s="8">
        <f>B39/69.04</f>
        <v>5252.6291981093418</v>
      </c>
      <c r="D39" s="8">
        <f>+(B39/B38-1)*100</f>
        <v>0.71704357418644893</v>
      </c>
      <c r="E39">
        <v>950.08459426056072</v>
      </c>
      <c r="F39" s="5">
        <v>13494.547009012638</v>
      </c>
      <c r="G39" s="4">
        <v>41.576233999999999</v>
      </c>
      <c r="H39" s="3">
        <f>F39/G39</f>
        <v>324.57357751576632</v>
      </c>
      <c r="I39" s="3">
        <f>+H39*69.04</f>
        <v>22408.559791688509</v>
      </c>
      <c r="J39" s="7"/>
    </row>
    <row r="40" spans="1:11" x14ac:dyDescent="0.2">
      <c r="A40" s="6" t="s">
        <v>11</v>
      </c>
      <c r="B40" s="8">
        <v>358603.34300101671</v>
      </c>
      <c r="C40" s="8">
        <f>B40/69.04</f>
        <v>5194.1388036068465</v>
      </c>
      <c r="D40" s="8">
        <f>+(B40/B39-1)*100</f>
        <v>-1.1135450894486976</v>
      </c>
      <c r="E40">
        <v>6941.3252890859476</v>
      </c>
      <c r="F40" s="5">
        <v>13831.49686175323</v>
      </c>
      <c r="G40" s="4">
        <v>42.757243000000003</v>
      </c>
      <c r="H40" s="3">
        <f>F40/G40</f>
        <v>323.48897850484019</v>
      </c>
      <c r="I40" s="3">
        <f>+H40*69.04</f>
        <v>22333.679075974167</v>
      </c>
      <c r="J40" s="7"/>
    </row>
    <row r="41" spans="1:11" x14ac:dyDescent="0.2">
      <c r="A41" s="6" t="s">
        <v>10</v>
      </c>
      <c r="B41" s="8">
        <v>339206.8542619918</v>
      </c>
      <c r="C41" s="8">
        <f>B41/69.04</f>
        <v>4913.1931382096145</v>
      </c>
      <c r="D41" s="8">
        <f>+(B41/B40-1)*100</f>
        <v>-5.4088979139745312</v>
      </c>
      <c r="E41">
        <v>18703.062370799038</v>
      </c>
      <c r="F41" s="5">
        <v>14239.671903512464</v>
      </c>
      <c r="G41" s="4">
        <v>43.827179999999998</v>
      </c>
      <c r="H41" s="3">
        <f>F41/G41</f>
        <v>324.90504530550368</v>
      </c>
      <c r="I41" s="3">
        <f>+H41*69.04</f>
        <v>22431.444327891975</v>
      </c>
      <c r="J41" s="7"/>
    </row>
    <row r="42" spans="1:11" x14ac:dyDescent="0.2">
      <c r="A42" s="6" t="s">
        <v>9</v>
      </c>
      <c r="B42" s="8">
        <v>333315.08805798762</v>
      </c>
      <c r="C42" s="8">
        <f>B42/69.04</f>
        <v>4827.8546937715464</v>
      </c>
      <c r="D42" s="8">
        <f>+(B42/B41-1)*100</f>
        <v>-1.7369242779078919</v>
      </c>
      <c r="E42">
        <v>23941.224361852979</v>
      </c>
      <c r="F42" s="5">
        <v>14901.237814815964</v>
      </c>
      <c r="G42" s="4">
        <v>44.849966999999999</v>
      </c>
      <c r="H42" s="3">
        <f>F42/G42</f>
        <v>332.24634958629878</v>
      </c>
      <c r="I42" s="3">
        <f>+H42*69.04</f>
        <v>22938.28797543807</v>
      </c>
      <c r="J42" s="7"/>
      <c r="K42" s="1"/>
    </row>
    <row r="43" spans="1:11" x14ac:dyDescent="0.2">
      <c r="A43" s="6" t="s">
        <v>8</v>
      </c>
      <c r="B43" s="8">
        <v>319082.16970000003</v>
      </c>
      <c r="C43" s="8">
        <f>B43/69.04</f>
        <v>4621.7000246234065</v>
      </c>
      <c r="D43" s="8">
        <f>+(B43/B42-1)*100</f>
        <v>-4.2701092353525478</v>
      </c>
      <c r="E43">
        <v>124203.93639308261</v>
      </c>
      <c r="F43" s="5">
        <v>30896.501590319062</v>
      </c>
      <c r="G43" s="4">
        <v>45.919612999999998</v>
      </c>
      <c r="H43" s="3">
        <f>F43/G43</f>
        <v>672.83889327026918</v>
      </c>
      <c r="I43" s="3">
        <f>+H43*69.04</f>
        <v>46452.797191379388</v>
      </c>
      <c r="J43" s="7"/>
    </row>
    <row r="44" spans="1:11" x14ac:dyDescent="0.2">
      <c r="A44" s="6" t="s">
        <v>7</v>
      </c>
      <c r="B44" s="8">
        <v>297065.5</v>
      </c>
      <c r="C44" s="8">
        <f>B44/69.04</f>
        <v>4302.802723059096</v>
      </c>
      <c r="D44" s="8">
        <f>+(B44/B43-1)*100</f>
        <v>-6.8999999970853931</v>
      </c>
      <c r="E44">
        <v>711963.63222138607</v>
      </c>
      <c r="F44" s="5">
        <v>32628.947397863703</v>
      </c>
      <c r="G44" s="4">
        <v>47.105826</v>
      </c>
      <c r="H44" s="3">
        <f>F44/G44</f>
        <v>692.67328839247409</v>
      </c>
      <c r="I44" s="3">
        <f>+H44*69.04</f>
        <v>47822.163830616417</v>
      </c>
      <c r="J44" s="7"/>
    </row>
    <row r="45" spans="1:11" x14ac:dyDescent="0.2">
      <c r="A45" s="6" t="s">
        <v>6</v>
      </c>
      <c r="B45" s="8">
        <v>290827.09999999992</v>
      </c>
      <c r="C45" s="8">
        <f>B45/69.04</f>
        <v>4212.4435110081095</v>
      </c>
      <c r="D45" s="8">
        <f>+(B45/B44-1)*100</f>
        <v>-2.1000082473394244</v>
      </c>
      <c r="E45">
        <v>3373400.7827854976</v>
      </c>
      <c r="F45" s="5">
        <v>16326.593663660329</v>
      </c>
      <c r="G45" s="4">
        <v>48.428545</v>
      </c>
      <c r="H45" s="3">
        <f>F45/G45</f>
        <v>337.12748676757332</v>
      </c>
      <c r="I45" s="3">
        <f>+H45*69.04</f>
        <v>23275.281686433264</v>
      </c>
      <c r="J45" s="7"/>
    </row>
    <row r="46" spans="1:11" x14ac:dyDescent="0.2">
      <c r="A46" s="6" t="s">
        <v>5</v>
      </c>
      <c r="B46" s="8">
        <v>300914.40987968998</v>
      </c>
      <c r="C46" s="8">
        <f>B46/69.04</f>
        <v>4358.5517074114996</v>
      </c>
      <c r="D46" s="8">
        <f>+(B46/B45-1)*100</f>
        <v>3.4684903434686998</v>
      </c>
      <c r="E46">
        <v>4607091.300632433</v>
      </c>
      <c r="F46" s="5">
        <v>13296.846284439021</v>
      </c>
      <c r="G46" s="4">
        <v>49.871665999999998</v>
      </c>
      <c r="H46" s="3">
        <f>F46/G46</f>
        <v>266.62125713704899</v>
      </c>
      <c r="I46" s="3">
        <f>+H46*69.04</f>
        <v>18407.531592741863</v>
      </c>
      <c r="J46" s="7"/>
    </row>
    <row r="47" spans="1:11" x14ac:dyDescent="0.2">
      <c r="A47" s="6" t="s">
        <v>4</v>
      </c>
      <c r="B47" s="8">
        <v>318341.2</v>
      </c>
      <c r="C47" s="8">
        <f>B47/69.04</f>
        <v>4610.9675550405564</v>
      </c>
      <c r="D47" s="8">
        <f>+(B47/B46-1)*100</f>
        <v>5.7912780339357983</v>
      </c>
      <c r="E47">
        <v>5509085.8644335642</v>
      </c>
      <c r="F47" s="5">
        <v>13602.681146749541</v>
      </c>
      <c r="G47" s="4">
        <v>51.425579999999997</v>
      </c>
      <c r="H47" s="3">
        <f>F47/G47</f>
        <v>264.51196363268127</v>
      </c>
      <c r="I47" s="3">
        <f>+H47*69.04</f>
        <v>18261.905969200317</v>
      </c>
      <c r="J47" s="7"/>
    </row>
    <row r="48" spans="1:11" x14ac:dyDescent="0.2">
      <c r="A48" s="6" t="s">
        <v>3</v>
      </c>
      <c r="B48" s="8">
        <v>339478.9</v>
      </c>
      <c r="C48" s="8">
        <f>B48/69.04</f>
        <v>4917.1335457705673</v>
      </c>
      <c r="D48" s="8">
        <f>+(B48/B47-1)*100</f>
        <v>6.6399510964964659</v>
      </c>
      <c r="E48">
        <v>6233701.5413541049</v>
      </c>
      <c r="F48" s="5">
        <v>15650.769624288489</v>
      </c>
      <c r="G48" s="4">
        <v>53.06888</v>
      </c>
      <c r="H48" s="3">
        <f>F48/G48</f>
        <v>294.91426282764002</v>
      </c>
      <c r="I48" s="3">
        <f>+H48*69.04</f>
        <v>20360.880705620268</v>
      </c>
      <c r="J48" s="7"/>
    </row>
    <row r="49" spans="1:10" x14ac:dyDescent="0.2">
      <c r="A49" s="6" t="s">
        <v>2</v>
      </c>
      <c r="B49" s="8">
        <v>365960.76740296901</v>
      </c>
      <c r="C49" s="8">
        <f>B49/69.04</f>
        <v>5300.7063644694235</v>
      </c>
      <c r="D49" s="8">
        <f>+(B49/B48-1)*100</f>
        <v>7.8007403119807917</v>
      </c>
      <c r="E49">
        <v>5670065</v>
      </c>
      <c r="F49" s="5">
        <v>11967.701718121989</v>
      </c>
      <c r="G49" s="4">
        <v>54.785902999999998</v>
      </c>
      <c r="H49" s="3">
        <f>F49/G49</f>
        <v>218.4449112415285</v>
      </c>
      <c r="I49" s="3">
        <f>+H49*69.04</f>
        <v>15081.436672115129</v>
      </c>
      <c r="J49" s="7"/>
    </row>
    <row r="50" spans="1:10" x14ac:dyDescent="0.2">
      <c r="A50" s="6" t="s">
        <v>1</v>
      </c>
      <c r="B50" s="8">
        <v>386386.00180165499</v>
      </c>
      <c r="C50" s="8">
        <f>B50/69.04</f>
        <v>5596.5527491549092</v>
      </c>
      <c r="D50" s="8">
        <f>+(B50/B49-1)*100</f>
        <v>5.5812634079967394</v>
      </c>
      <c r="E50">
        <v>6767519.5453999992</v>
      </c>
      <c r="F50" s="5">
        <v>14459.042199434172</v>
      </c>
      <c r="G50" s="4">
        <v>56.578037000000002</v>
      </c>
      <c r="H50" s="3">
        <f>F50/G50</f>
        <v>255.55927646330628</v>
      </c>
      <c r="I50" s="3">
        <f>+H50*69.04</f>
        <v>17643.812447026667</v>
      </c>
      <c r="J50" s="7"/>
    </row>
    <row r="51" spans="1:10" x14ac:dyDescent="0.2">
      <c r="A51" s="6" t="s">
        <v>0</v>
      </c>
      <c r="B51" s="8">
        <v>410821.20927933598</v>
      </c>
      <c r="C51" s="8">
        <f>B51/69.04</f>
        <v>5950.4810150541125</v>
      </c>
      <c r="D51" s="8">
        <f>+(B51/B50-1)*100</f>
        <v>6.324040561444666</v>
      </c>
      <c r="E51">
        <v>8648878.5137204118</v>
      </c>
      <c r="F51" s="5">
        <v>16739.324323354216</v>
      </c>
      <c r="G51" s="4">
        <v>58.453682999999998</v>
      </c>
      <c r="H51" s="3">
        <f>F51/G51</f>
        <v>286.36902696711542</v>
      </c>
      <c r="I51" s="3">
        <f>+H51*69.04</f>
        <v>19770.917621809651</v>
      </c>
      <c r="J51" s="7"/>
    </row>
    <row r="52" spans="1:10" x14ac:dyDescent="0.2">
      <c r="A52" s="6">
        <f>A51+1</f>
        <v>2008</v>
      </c>
      <c r="C52" s="8">
        <f>+C51*(1+10/100)</f>
        <v>6545.5291165595245</v>
      </c>
      <c r="E52">
        <v>11067568.51444263</v>
      </c>
      <c r="F52" s="5">
        <v>19724.032383743212</v>
      </c>
      <c r="G52" s="4">
        <v>60.411194999999999</v>
      </c>
      <c r="H52" s="3">
        <f>F52/G52</f>
        <v>326.49631221072866</v>
      </c>
      <c r="I52" s="3">
        <f>+H52*69.04</f>
        <v>22541.30539502871</v>
      </c>
      <c r="J52" s="7"/>
    </row>
    <row r="53" spans="1:10" x14ac:dyDescent="0.2">
      <c r="A53" s="6">
        <f>A52+1</f>
        <v>2009</v>
      </c>
      <c r="E53">
        <v>15101187.901471077</v>
      </c>
      <c r="F53" s="5">
        <v>18725.460765880522</v>
      </c>
      <c r="G53" s="4">
        <v>62.448574000000001</v>
      </c>
      <c r="H53" s="3">
        <f>F53/G53</f>
        <v>299.85409700276779</v>
      </c>
      <c r="I53" s="3">
        <f>+H53*69.04</f>
        <v>20701.926857071088</v>
      </c>
      <c r="J53" s="7"/>
    </row>
    <row r="54" spans="1:10" x14ac:dyDescent="0.2">
      <c r="A54" s="6">
        <f>A53+1</f>
        <v>2010</v>
      </c>
      <c r="E54">
        <v>19536676.925490521</v>
      </c>
      <c r="F54" s="5">
        <v>21567.212553947902</v>
      </c>
      <c r="G54" s="4">
        <v>64.563854000000006</v>
      </c>
      <c r="H54" s="3">
        <f>F54/G54</f>
        <v>334.04468936981209</v>
      </c>
      <c r="I54" s="3">
        <f>+H54*69.04</f>
        <v>23062.445354091829</v>
      </c>
      <c r="J54" s="7"/>
    </row>
    <row r="55" spans="1:10" x14ac:dyDescent="0.2">
      <c r="A55" s="6">
        <f>A54+1</f>
        <v>2011</v>
      </c>
      <c r="E55">
        <v>23759424.582456633</v>
      </c>
      <c r="F55" s="5">
        <v>25841.175872010328</v>
      </c>
      <c r="G55" s="4">
        <v>66.755153000000007</v>
      </c>
      <c r="H55" s="3">
        <f>F55/G55</f>
        <v>387.10383709270093</v>
      </c>
      <c r="I55" s="3">
        <f>+H55*69.04</f>
        <v>26725.648912880075</v>
      </c>
      <c r="J55" s="7"/>
    </row>
    <row r="56" spans="1:10" x14ac:dyDescent="0.2">
      <c r="A56" s="6">
        <f>A55+1</f>
        <v>2012</v>
      </c>
      <c r="E56">
        <v>26954556.932488509</v>
      </c>
      <c r="F56" s="5">
        <v>29318.766697986877</v>
      </c>
      <c r="G56" s="4">
        <v>69.020747</v>
      </c>
      <c r="H56" s="3">
        <f>F56/G56</f>
        <v>424.78193836393683</v>
      </c>
      <c r="I56" s="3">
        <f>+H56*69.04</f>
        <v>29326.9450246462</v>
      </c>
      <c r="J56" s="7"/>
    </row>
    <row r="57" spans="1:10" x14ac:dyDescent="0.2">
      <c r="A57" s="6">
        <f>A56+1</f>
        <v>2013</v>
      </c>
      <c r="E57">
        <v>30051179.396404635</v>
      </c>
      <c r="F57" s="5">
        <v>32676.029516550996</v>
      </c>
      <c r="G57" s="4">
        <v>71.358806999999999</v>
      </c>
      <c r="H57" s="3">
        <f>F57/G57</f>
        <v>457.9116564624041</v>
      </c>
      <c r="I57" s="3">
        <f>+H57*69.04</f>
        <v>31614.220762164383</v>
      </c>
      <c r="J57" s="7"/>
    </row>
    <row r="58" spans="1:10" x14ac:dyDescent="0.2">
      <c r="A58" s="6">
        <f>A57+1</f>
        <v>2014</v>
      </c>
      <c r="E58">
        <v>33223988.461818945</v>
      </c>
      <c r="F58" s="5">
        <v>35909.041067550548</v>
      </c>
      <c r="G58" s="4">
        <v>73.767447000000004</v>
      </c>
      <c r="H58" s="3">
        <f>F58/G58</f>
        <v>486.78709278837516</v>
      </c>
      <c r="I58" s="3">
        <f>+H58*69.04</f>
        <v>33607.780886109424</v>
      </c>
      <c r="J58" s="7"/>
    </row>
    <row r="59" spans="1:10" x14ac:dyDescent="0.2">
      <c r="A59" s="6">
        <f>A58+1</f>
        <v>2015</v>
      </c>
      <c r="E59">
        <v>35111225.971936904</v>
      </c>
      <c r="F59" s="5">
        <v>37917.706470118654</v>
      </c>
      <c r="G59" s="4">
        <v>76.244544000000005</v>
      </c>
      <c r="H59" s="3">
        <f>F59/G59</f>
        <v>497.3169813976283</v>
      </c>
      <c r="I59" s="3">
        <f>+H59*69.04</f>
        <v>34334.764395692262</v>
      </c>
      <c r="J59" s="7"/>
    </row>
    <row r="60" spans="1:10" x14ac:dyDescent="0.2">
      <c r="A60" s="6">
        <f>A59+1</f>
        <v>2016</v>
      </c>
      <c r="E60">
        <v>37517392.391650513</v>
      </c>
      <c r="F60" s="5">
        <v>37134.801548787182</v>
      </c>
      <c r="G60" s="4">
        <v>78.789126999999993</v>
      </c>
      <c r="H60" s="3">
        <f>F60/G60</f>
        <v>471.31886039030724</v>
      </c>
      <c r="I60" s="3">
        <f>+H60*69.04</f>
        <v>32539.854121346816</v>
      </c>
      <c r="J60" s="7"/>
    </row>
    <row r="61" spans="1:10" x14ac:dyDescent="0.2">
      <c r="A61" s="6">
        <f>A60+1</f>
        <v>2017</v>
      </c>
      <c r="E61">
        <v>55676093.127358295</v>
      </c>
      <c r="F61" s="5">
        <v>38020.986716863692</v>
      </c>
      <c r="G61" s="4">
        <v>81.398764</v>
      </c>
      <c r="H61" s="3">
        <f>F61/G61</f>
        <v>467.09538140976798</v>
      </c>
      <c r="I61" s="3">
        <f>+H61*69.04</f>
        <v>32248.265132530385</v>
      </c>
      <c r="J61" s="7"/>
    </row>
    <row r="62" spans="1:10" x14ac:dyDescent="0.2">
      <c r="A62" s="6">
        <f>A61+1</f>
        <v>2018</v>
      </c>
      <c r="E62">
        <v>76075610.450268939</v>
      </c>
      <c r="F62" s="5">
        <v>46892.582879076457</v>
      </c>
      <c r="G62" s="4">
        <v>84.068090999999995</v>
      </c>
      <c r="H62" s="3">
        <f>F62/G62</f>
        <v>557.79288337921764</v>
      </c>
      <c r="I62" s="3">
        <f>+H62*69.04</f>
        <v>38510.020668501187</v>
      </c>
      <c r="J62" s="7"/>
    </row>
    <row r="63" spans="1:10" x14ac:dyDescent="0.2">
      <c r="A63" s="6">
        <f>A62+1</f>
        <v>2019</v>
      </c>
      <c r="E63">
        <v>83048338.551466495</v>
      </c>
      <c r="F63" s="5">
        <v>50400.745380674925</v>
      </c>
      <c r="G63" s="4">
        <v>86.790566999999996</v>
      </c>
      <c r="H63" s="3">
        <f>F63/G63</f>
        <v>580.71685809674375</v>
      </c>
      <c r="I63" s="3">
        <f>+H63*69.04</f>
        <v>40092.691882999192</v>
      </c>
      <c r="J63" s="7"/>
    </row>
    <row r="64" spans="1:10" x14ac:dyDescent="0.2">
      <c r="A64" s="6">
        <f>A63+1</f>
        <v>2020</v>
      </c>
      <c r="E64">
        <v>90181047.764604583</v>
      </c>
      <c r="F64" s="5">
        <v>48705.998624288615</v>
      </c>
      <c r="G64" s="4">
        <v>89.394284010000007</v>
      </c>
      <c r="H64" s="3">
        <f>F64/G64</f>
        <v>544.84466388074839</v>
      </c>
      <c r="I64" s="3">
        <f>+H64*69.04</f>
        <v>37616.075594326874</v>
      </c>
    </row>
    <row r="65" spans="6:6" x14ac:dyDescent="0.2">
      <c r="F65" s="2"/>
    </row>
    <row r="66" spans="6:6" x14ac:dyDescent="0.2">
      <c r="F66" s="2"/>
    </row>
    <row r="67" spans="6:6" x14ac:dyDescent="0.2">
      <c r="F67" s="2"/>
    </row>
    <row r="68" spans="6:6" x14ac:dyDescent="0.2">
      <c r="F68" s="2"/>
    </row>
    <row r="69" spans="6:6" x14ac:dyDescent="0.2">
      <c r="F69" s="2"/>
    </row>
    <row r="70" spans="6:6" x14ac:dyDescent="0.2">
      <c r="F70" s="2"/>
    </row>
    <row r="71" spans="6:6" x14ac:dyDescent="0.2">
      <c r="F71" s="2"/>
    </row>
    <row r="72" spans="6:6" x14ac:dyDescent="0.2">
      <c r="F72" s="2"/>
    </row>
    <row r="73" spans="6:6" x14ac:dyDescent="0.2">
      <c r="F73" s="2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PIB RDC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KILUMBA USENI</dc:creator>
  <cp:lastModifiedBy>KILUMBA USENI</cp:lastModifiedBy>
  <dcterms:created xsi:type="dcterms:W3CDTF">2022-01-27T11:05:03Z</dcterms:created>
  <dcterms:modified xsi:type="dcterms:W3CDTF">2022-01-27T11:06:19Z</dcterms:modified>
</cp:coreProperties>
</file>